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celenbr.sharepoint.com/sites/SAF/Documentos Compartilhados/General/01_MODELOS DE DOCUMENTOS/PG.GEI.021_Em revisão/"/>
    </mc:Choice>
  </mc:AlternateContent>
  <xr:revisionPtr revIDLastSave="595" documentId="8_{5B79E24F-05C6-47F5-B83D-D8EF410F4E90}" xr6:coauthVersionLast="47" xr6:coauthVersionMax="47" xr10:uidLastSave="{6BBA85E9-EFCB-4010-BC80-B7D391CF38C9}"/>
  <bookViews>
    <workbookView xWindow="28680" yWindow="-120" windowWidth="29040" windowHeight="15840" tabRatio="993" activeTab="1" xr2:uid="{945A5D19-2891-4A55-887B-17705F6192F8}"/>
  </bookViews>
  <sheets>
    <sheet name="Auxiliar" sheetId="4" r:id="rId1"/>
    <sheet name="Matriz" sheetId="7" r:id="rId2"/>
  </sheets>
  <definedNames>
    <definedName name="_xlnm._FilterDatabase" localSheetId="0" hidden="1">Auxiliar!$A$1:$G$201</definedName>
    <definedName name="_xlnm._FilterDatabase" localSheetId="1" hidden="1">Matriz!$A$59:$Q$61</definedName>
    <definedName name="_xlnm.Print_Area" localSheetId="1">Matriz!$A$1:$R$80</definedName>
    <definedName name="_xlnm.Print_Titles" localSheetId="1">Matriz!$2:$24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7" l="1"/>
  <c r="D36" i="7"/>
  <c r="E34" i="7"/>
  <c r="D207" i="4" l="1"/>
  <c r="D208" i="4"/>
  <c r="D209" i="4"/>
  <c r="D210" i="4"/>
  <c r="D211" i="4"/>
  <c r="D202" i="4"/>
  <c r="D203" i="4"/>
  <c r="D204" i="4"/>
  <c r="D205" i="4"/>
  <c r="D206" i="4"/>
  <c r="D197" i="4"/>
  <c r="D198" i="4"/>
  <c r="D199" i="4"/>
  <c r="D200" i="4"/>
  <c r="D201" i="4"/>
  <c r="D196" i="4"/>
  <c r="D193" i="4"/>
  <c r="D194" i="4"/>
  <c r="D195" i="4"/>
  <c r="D192" i="4"/>
  <c r="R2" i="7"/>
  <c r="D187" i="4"/>
  <c r="D188" i="4"/>
  <c r="D189" i="4"/>
  <c r="D190" i="4"/>
  <c r="D191" i="4"/>
  <c r="D182" i="4"/>
  <c r="D183" i="4"/>
  <c r="D184" i="4"/>
  <c r="D185" i="4"/>
  <c r="D186" i="4"/>
  <c r="D177" i="4"/>
  <c r="D178" i="4"/>
  <c r="D179" i="4"/>
  <c r="D180" i="4"/>
  <c r="D181" i="4"/>
  <c r="D173" i="4"/>
  <c r="D174" i="4"/>
  <c r="D175" i="4"/>
  <c r="D176" i="4"/>
  <c r="D172" i="4"/>
  <c r="D167" i="4"/>
  <c r="D168" i="4"/>
  <c r="D169" i="4"/>
  <c r="D170" i="4"/>
  <c r="D171" i="4"/>
  <c r="D163" i="4"/>
  <c r="D164" i="4"/>
  <c r="D165" i="4"/>
  <c r="D166" i="4"/>
  <c r="D162" i="4"/>
  <c r="D158" i="4"/>
  <c r="D159" i="4"/>
  <c r="D160" i="4"/>
  <c r="D161" i="4"/>
  <c r="D157" i="4"/>
  <c r="P70" i="7"/>
  <c r="R70" i="7" s="1"/>
  <c r="J70" i="7"/>
  <c r="I70" i="7"/>
  <c r="H70" i="7"/>
  <c r="E70" i="7"/>
  <c r="D70" i="7"/>
  <c r="B70" i="7"/>
  <c r="P69" i="7"/>
  <c r="R69" i="7" s="1"/>
  <c r="J69" i="7"/>
  <c r="I69" i="7"/>
  <c r="H69" i="7"/>
  <c r="E69" i="7"/>
  <c r="D69" i="7"/>
  <c r="B69" i="7"/>
  <c r="P68" i="7"/>
  <c r="Q68" i="7" s="1"/>
  <c r="J68" i="7"/>
  <c r="I68" i="7"/>
  <c r="H68" i="7"/>
  <c r="E68" i="7"/>
  <c r="D68" i="7"/>
  <c r="B68" i="7"/>
  <c r="P67" i="7"/>
  <c r="R67" i="7" s="1"/>
  <c r="J67" i="7"/>
  <c r="I67" i="7"/>
  <c r="H67" i="7"/>
  <c r="E67" i="7"/>
  <c r="D67" i="7"/>
  <c r="B67" i="7"/>
  <c r="P66" i="7"/>
  <c r="R66" i="7" s="1"/>
  <c r="J66" i="7"/>
  <c r="I66" i="7"/>
  <c r="H66" i="7"/>
  <c r="E66" i="7"/>
  <c r="D66" i="7"/>
  <c r="B66" i="7"/>
  <c r="P65" i="7"/>
  <c r="R65" i="7" s="1"/>
  <c r="J65" i="7"/>
  <c r="I65" i="7"/>
  <c r="H65" i="7"/>
  <c r="E65" i="7"/>
  <c r="D65" i="7"/>
  <c r="B65" i="7"/>
  <c r="P64" i="7"/>
  <c r="R64" i="7" s="1"/>
  <c r="J64" i="7"/>
  <c r="I64" i="7"/>
  <c r="H64" i="7"/>
  <c r="E64" i="7"/>
  <c r="D64" i="7"/>
  <c r="B64" i="7"/>
  <c r="P63" i="7"/>
  <c r="Q63" i="7" s="1"/>
  <c r="J63" i="7"/>
  <c r="I63" i="7"/>
  <c r="H63" i="7"/>
  <c r="E63" i="7"/>
  <c r="D63" i="7"/>
  <c r="B63" i="7"/>
  <c r="P62" i="7"/>
  <c r="R62" i="7" s="1"/>
  <c r="J62" i="7"/>
  <c r="I62" i="7"/>
  <c r="H62" i="7"/>
  <c r="E62" i="7"/>
  <c r="D62" i="7"/>
  <c r="B62" i="7"/>
  <c r="P61" i="7"/>
  <c r="Q61" i="7" s="1"/>
  <c r="J61" i="7"/>
  <c r="I61" i="7"/>
  <c r="H61" i="7"/>
  <c r="E61" i="7"/>
  <c r="D61" i="7"/>
  <c r="B61" i="7"/>
  <c r="P60" i="7"/>
  <c r="R60" i="7" s="1"/>
  <c r="J60" i="7"/>
  <c r="I60" i="7"/>
  <c r="H60" i="7"/>
  <c r="E60" i="7"/>
  <c r="D60" i="7"/>
  <c r="B60" i="7"/>
  <c r="P59" i="7"/>
  <c r="R59" i="7" s="1"/>
  <c r="J59" i="7"/>
  <c r="I59" i="7"/>
  <c r="H59" i="7"/>
  <c r="E59" i="7"/>
  <c r="D59" i="7"/>
  <c r="B59" i="7"/>
  <c r="P58" i="7"/>
  <c r="R58" i="7" s="1"/>
  <c r="J58" i="7"/>
  <c r="I58" i="7"/>
  <c r="H58" i="7"/>
  <c r="E58" i="7"/>
  <c r="D58" i="7"/>
  <c r="B58" i="7"/>
  <c r="P57" i="7"/>
  <c r="R57" i="7" s="1"/>
  <c r="J57" i="7"/>
  <c r="I57" i="7"/>
  <c r="H57" i="7"/>
  <c r="E57" i="7"/>
  <c r="D57" i="7"/>
  <c r="B57" i="7"/>
  <c r="P56" i="7"/>
  <c r="R56" i="7" s="1"/>
  <c r="J56" i="7"/>
  <c r="I56" i="7"/>
  <c r="H56" i="7"/>
  <c r="E56" i="7"/>
  <c r="D56" i="7"/>
  <c r="B56" i="7"/>
  <c r="P55" i="7"/>
  <c r="Q55" i="7" s="1"/>
  <c r="J55" i="7"/>
  <c r="I55" i="7"/>
  <c r="H55" i="7"/>
  <c r="E55" i="7"/>
  <c r="D55" i="7"/>
  <c r="B55" i="7"/>
  <c r="P54" i="7"/>
  <c r="R54" i="7" s="1"/>
  <c r="J54" i="7"/>
  <c r="I54" i="7"/>
  <c r="H54" i="7"/>
  <c r="E54" i="7"/>
  <c r="D54" i="7"/>
  <c r="B54" i="7"/>
  <c r="P53" i="7"/>
  <c r="R53" i="7" s="1"/>
  <c r="J53" i="7"/>
  <c r="I53" i="7"/>
  <c r="H53" i="7"/>
  <c r="E53" i="7"/>
  <c r="D53" i="7"/>
  <c r="B53" i="7"/>
  <c r="P52" i="7"/>
  <c r="R52" i="7" s="1"/>
  <c r="J52" i="7"/>
  <c r="I52" i="7"/>
  <c r="H52" i="7"/>
  <c r="E52" i="7"/>
  <c r="D52" i="7"/>
  <c r="B52" i="7"/>
  <c r="P51" i="7"/>
  <c r="Q51" i="7" s="1"/>
  <c r="J51" i="7"/>
  <c r="I51" i="7"/>
  <c r="H51" i="7"/>
  <c r="E51" i="7"/>
  <c r="D51" i="7"/>
  <c r="B51" i="7"/>
  <c r="P50" i="7"/>
  <c r="R50" i="7" s="1"/>
  <c r="J50" i="7"/>
  <c r="I50" i="7"/>
  <c r="H50" i="7"/>
  <c r="E50" i="7"/>
  <c r="D50" i="7"/>
  <c r="B50" i="7"/>
  <c r="P49" i="7"/>
  <c r="Q49" i="7" s="1"/>
  <c r="J49" i="7"/>
  <c r="I49" i="7"/>
  <c r="H49" i="7"/>
  <c r="E49" i="7"/>
  <c r="D49" i="7"/>
  <c r="B49" i="7"/>
  <c r="P48" i="7"/>
  <c r="R48" i="7" s="1"/>
  <c r="J48" i="7"/>
  <c r="I48" i="7"/>
  <c r="H48" i="7"/>
  <c r="E48" i="7"/>
  <c r="D48" i="7"/>
  <c r="B48" i="7"/>
  <c r="P47" i="7"/>
  <c r="Q47" i="7" s="1"/>
  <c r="J47" i="7"/>
  <c r="I47" i="7"/>
  <c r="H47" i="7"/>
  <c r="E47" i="7"/>
  <c r="D47" i="7"/>
  <c r="B47" i="7"/>
  <c r="P46" i="7"/>
  <c r="R46" i="7" s="1"/>
  <c r="J46" i="7"/>
  <c r="I46" i="7"/>
  <c r="H46" i="7"/>
  <c r="E46" i="7"/>
  <c r="D46" i="7"/>
  <c r="B46" i="7"/>
  <c r="P45" i="7"/>
  <c r="R45" i="7" s="1"/>
  <c r="J45" i="7"/>
  <c r="I45" i="7"/>
  <c r="H45" i="7"/>
  <c r="E45" i="7"/>
  <c r="D45" i="7"/>
  <c r="B45" i="7"/>
  <c r="P44" i="7"/>
  <c r="R44" i="7" s="1"/>
  <c r="J44" i="7"/>
  <c r="I44" i="7"/>
  <c r="H44" i="7"/>
  <c r="E44" i="7"/>
  <c r="D44" i="7"/>
  <c r="B44" i="7"/>
  <c r="P43" i="7"/>
  <c r="Q43" i="7" s="1"/>
  <c r="J43" i="7"/>
  <c r="I43" i="7"/>
  <c r="H43" i="7"/>
  <c r="E43" i="7"/>
  <c r="D43" i="7"/>
  <c r="B43" i="7"/>
  <c r="P42" i="7"/>
  <c r="R42" i="7" s="1"/>
  <c r="J42" i="7"/>
  <c r="I42" i="7"/>
  <c r="H42" i="7"/>
  <c r="E42" i="7"/>
  <c r="D42" i="7"/>
  <c r="B42" i="7"/>
  <c r="P41" i="7"/>
  <c r="R41" i="7" s="1"/>
  <c r="J41" i="7"/>
  <c r="I41" i="7"/>
  <c r="H41" i="7"/>
  <c r="E41" i="7"/>
  <c r="D41" i="7"/>
  <c r="B41" i="7"/>
  <c r="P40" i="7"/>
  <c r="R40" i="7" s="1"/>
  <c r="J40" i="7"/>
  <c r="I40" i="7"/>
  <c r="H40" i="7"/>
  <c r="E40" i="7"/>
  <c r="D40" i="7"/>
  <c r="B40" i="7"/>
  <c r="P39" i="7"/>
  <c r="Q39" i="7" s="1"/>
  <c r="J39" i="7"/>
  <c r="I39" i="7"/>
  <c r="H39" i="7"/>
  <c r="E39" i="7"/>
  <c r="D39" i="7"/>
  <c r="B39" i="7"/>
  <c r="P38" i="7"/>
  <c r="R38" i="7" s="1"/>
  <c r="J38" i="7"/>
  <c r="I38" i="7"/>
  <c r="H38" i="7"/>
  <c r="E38" i="7"/>
  <c r="D38" i="7"/>
  <c r="B38" i="7"/>
  <c r="P37" i="7"/>
  <c r="Q37" i="7" s="1"/>
  <c r="J37" i="7"/>
  <c r="I37" i="7"/>
  <c r="H37" i="7"/>
  <c r="E37" i="7"/>
  <c r="D37" i="7"/>
  <c r="B37" i="7"/>
  <c r="P36" i="7"/>
  <c r="R36" i="7" s="1"/>
  <c r="J36" i="7"/>
  <c r="I36" i="7"/>
  <c r="H36" i="7"/>
  <c r="E36" i="7"/>
  <c r="B36" i="7"/>
  <c r="P35" i="7"/>
  <c r="Q35" i="7" s="1"/>
  <c r="J35" i="7"/>
  <c r="I35" i="7"/>
  <c r="H35" i="7"/>
  <c r="E35" i="7"/>
  <c r="D35" i="7"/>
  <c r="B35" i="7"/>
  <c r="P34" i="7"/>
  <c r="R34" i="7" s="1"/>
  <c r="J34" i="7"/>
  <c r="I34" i="7"/>
  <c r="H34" i="7"/>
  <c r="D34" i="7"/>
  <c r="B34" i="7"/>
  <c r="P33" i="7"/>
  <c r="R33" i="7" s="1"/>
  <c r="J33" i="7"/>
  <c r="I33" i="7"/>
  <c r="H33" i="7"/>
  <c r="E33" i="7"/>
  <c r="D33" i="7"/>
  <c r="B33" i="7"/>
  <c r="P32" i="7"/>
  <c r="R32" i="7" s="1"/>
  <c r="J32" i="7"/>
  <c r="I32" i="7"/>
  <c r="H32" i="7"/>
  <c r="E32" i="7"/>
  <c r="D32" i="7"/>
  <c r="B32" i="7"/>
  <c r="P31" i="7"/>
  <c r="Q31" i="7" s="1"/>
  <c r="J31" i="7"/>
  <c r="I31" i="7"/>
  <c r="H31" i="7"/>
  <c r="E31" i="7"/>
  <c r="D31" i="7"/>
  <c r="B31" i="7"/>
  <c r="P30" i="7"/>
  <c r="R30" i="7" s="1"/>
  <c r="J30" i="7"/>
  <c r="I30" i="7"/>
  <c r="H30" i="7"/>
  <c r="E30" i="7"/>
  <c r="D30" i="7"/>
  <c r="B30" i="7"/>
  <c r="P29" i="7"/>
  <c r="R29" i="7" s="1"/>
  <c r="J29" i="7"/>
  <c r="I29" i="7"/>
  <c r="H29" i="7"/>
  <c r="E29" i="7"/>
  <c r="D29" i="7"/>
  <c r="B29" i="7"/>
  <c r="P28" i="7"/>
  <c r="R28" i="7" s="1"/>
  <c r="J28" i="7"/>
  <c r="I28" i="7"/>
  <c r="H28" i="7"/>
  <c r="E28" i="7"/>
  <c r="D28" i="7"/>
  <c r="B28" i="7"/>
  <c r="P27" i="7"/>
  <c r="Q27" i="7" s="1"/>
  <c r="J27" i="7"/>
  <c r="I27" i="7"/>
  <c r="H27" i="7"/>
  <c r="E27" i="7"/>
  <c r="D27" i="7"/>
  <c r="B27" i="7"/>
  <c r="P26" i="7"/>
  <c r="R26" i="7" s="1"/>
  <c r="J26" i="7"/>
  <c r="I26" i="7"/>
  <c r="H26" i="7"/>
  <c r="E26" i="7"/>
  <c r="B26" i="7"/>
  <c r="P25" i="7"/>
  <c r="J25" i="7"/>
  <c r="I25" i="7"/>
  <c r="H25" i="7"/>
  <c r="E25" i="7"/>
  <c r="D25" i="7"/>
  <c r="B25" i="7"/>
  <c r="D152" i="4"/>
  <c r="D153" i="4"/>
  <c r="D154" i="4"/>
  <c r="D155" i="4"/>
  <c r="D156" i="4"/>
  <c r="D147" i="4"/>
  <c r="D148" i="4"/>
  <c r="D149" i="4"/>
  <c r="D150" i="4"/>
  <c r="D151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52" i="4"/>
  <c r="D53" i="4"/>
  <c r="D54" i="4"/>
  <c r="D55" i="4"/>
  <c r="D56" i="4"/>
  <c r="D47" i="4"/>
  <c r="D48" i="4"/>
  <c r="D49" i="4"/>
  <c r="D50" i="4"/>
  <c r="D51" i="4"/>
  <c r="D42" i="4"/>
  <c r="D43" i="4"/>
  <c r="D44" i="4"/>
  <c r="D45" i="4"/>
  <c r="D46" i="4"/>
  <c r="D37" i="4"/>
  <c r="D38" i="4"/>
  <c r="D39" i="4"/>
  <c r="D40" i="4"/>
  <c r="D41" i="4"/>
  <c r="D33" i="4"/>
  <c r="D34" i="4"/>
  <c r="D35" i="4"/>
  <c r="D36" i="4"/>
  <c r="D32" i="4"/>
  <c r="D27" i="4"/>
  <c r="D28" i="4"/>
  <c r="D29" i="4"/>
  <c r="D30" i="4"/>
  <c r="D31" i="4"/>
  <c r="D22" i="4"/>
  <c r="D23" i="4"/>
  <c r="D24" i="4"/>
  <c r="D25" i="4"/>
  <c r="D26" i="4"/>
  <c r="D17" i="4"/>
  <c r="D18" i="4"/>
  <c r="D19" i="4"/>
  <c r="D20" i="4"/>
  <c r="D21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2" i="4"/>
  <c r="R25" i="7" l="1"/>
  <c r="R68" i="7"/>
  <c r="Q69" i="7"/>
  <c r="R55" i="7"/>
  <c r="Q56" i="7"/>
  <c r="R61" i="7"/>
  <c r="Q60" i="7"/>
  <c r="Q66" i="7"/>
  <c r="Q58" i="7"/>
  <c r="R63" i="7"/>
  <c r="Q64" i="7"/>
  <c r="R43" i="7"/>
  <c r="Q44" i="7"/>
  <c r="R27" i="7"/>
  <c r="Q28" i="7"/>
  <c r="Q40" i="7"/>
  <c r="R35" i="7"/>
  <c r="Q36" i="7"/>
  <c r="R51" i="7"/>
  <c r="Q52" i="7"/>
  <c r="Q48" i="7"/>
  <c r="Q57" i="7"/>
  <c r="Q65" i="7"/>
  <c r="Q29" i="7"/>
  <c r="Q45" i="7"/>
  <c r="Q30" i="7"/>
  <c r="R37" i="7"/>
  <c r="R31" i="7"/>
  <c r="Q32" i="7"/>
  <c r="Q25" i="7"/>
  <c r="Q33" i="7"/>
  <c r="Q41" i="7"/>
  <c r="Q26" i="7"/>
  <c r="Q34" i="7"/>
  <c r="Q42" i="7"/>
  <c r="R49" i="7"/>
  <c r="Q50" i="7"/>
  <c r="Q46" i="7"/>
  <c r="R39" i="7"/>
  <c r="R47" i="7"/>
  <c r="Q59" i="7"/>
  <c r="Q67" i="7"/>
  <c r="Q53" i="7"/>
  <c r="Q54" i="7"/>
  <c r="Q62" i="7"/>
  <c r="Q70" i="7"/>
  <c r="Q38" i="7"/>
</calcChain>
</file>

<file path=xl/sharedStrings.xml><?xml version="1.0" encoding="utf-8"?>
<sst xmlns="http://schemas.openxmlformats.org/spreadsheetml/2006/main" count="2448" uniqueCount="309">
  <si>
    <t xml:space="preserve">PGR - Programa de Gereciamento de Risco </t>
  </si>
  <si>
    <t>Frequência
(dias / semana)</t>
  </si>
  <si>
    <t>Duração
(min / dia)</t>
  </si>
  <si>
    <t>Fonte(s) Geradora(s)</t>
  </si>
  <si>
    <t xml:space="preserve">Severidade </t>
  </si>
  <si>
    <t>Probabilidade</t>
  </si>
  <si>
    <t>Ruído</t>
  </si>
  <si>
    <t>Equipamentos industriais ruidosos, vazamentos de vapor, máquinas pesadas.</t>
  </si>
  <si>
    <t>Crítico</t>
  </si>
  <si>
    <t>Proximidade dos equipamentos quentes (fornos, caldeiras, tubulações, etc).</t>
  </si>
  <si>
    <t>Irrelevante</t>
  </si>
  <si>
    <t>Legenda:</t>
  </si>
  <si>
    <t>Medidas de Controle</t>
  </si>
  <si>
    <t>Administrativas</t>
  </si>
  <si>
    <t>Engenharia</t>
  </si>
  <si>
    <t>Linite de Tolerância / Valor de Referência</t>
  </si>
  <si>
    <t>Resultados</t>
  </si>
  <si>
    <t>Tipo de Avaliação</t>
  </si>
  <si>
    <t xml:space="preserve">Possíveis Danos à Saúde </t>
  </si>
  <si>
    <t>Ações de Controle</t>
  </si>
  <si>
    <t>Jornada:</t>
  </si>
  <si>
    <t>Expostos:</t>
  </si>
  <si>
    <t>Cargos/Funções:</t>
  </si>
  <si>
    <t xml:space="preserve">GHE: </t>
  </si>
  <si>
    <t>Ambiente de Trabalho:</t>
  </si>
  <si>
    <t>DESCRIÇÃO DAS ATIVIDADES DO GHE</t>
  </si>
  <si>
    <t>Descrição</t>
  </si>
  <si>
    <t>INVENTÁRIO DOS RISCOS</t>
  </si>
  <si>
    <t>Anexo I</t>
  </si>
  <si>
    <t>Calor</t>
  </si>
  <si>
    <t>Atendimento 
Ambulatorial , Exame Ocupacional,  Atendimento de Urgência e Emergência</t>
  </si>
  <si>
    <t>PCMSO, Treinamentos sobre os riscos Biologicos</t>
  </si>
  <si>
    <t>Luvas, máscara, Jaleco, óculos de segurança</t>
  </si>
  <si>
    <t>Qualitativa</t>
  </si>
  <si>
    <t>Nível de Risco</t>
  </si>
  <si>
    <t>Classificação os Riscos</t>
  </si>
  <si>
    <t>Severidade</t>
  </si>
  <si>
    <t>Média</t>
  </si>
  <si>
    <t>Crítica</t>
  </si>
  <si>
    <t>Muito Alta</t>
  </si>
  <si>
    <t>De Atenção</t>
  </si>
  <si>
    <t>Não Tolerável</t>
  </si>
  <si>
    <t>Ações</t>
  </si>
  <si>
    <t>Manter os controles existentes.</t>
  </si>
  <si>
    <t>Monitorar os controles existentes; indicar o uso de EPI por tarefa; Realizar treinamentos frente aos controles recomendados e efeitos dos agentes; Realizar controle de saúde ocupacional; Melhorias devem ser estudadas quando os efeitos a saúde forem agudos.</t>
  </si>
  <si>
    <t>Implantar melhorias no ambiente que reflitam em redução dos níveis de exposição; indicar o uso de EPI por tarefa, até a implantação de melhorias no ambiente; Realizar treinamentos frente aos controles recomendados e efeitos dos agentes; Realizar controle de saúde ocupacional; Realizar novas amostragens quando as melhorias forem implementadas e reavaliar os níveis de exposição.</t>
  </si>
  <si>
    <t>Em caso de risco grave e iminente interromper a atividade até implantar medidas de controle administrativas e/ou individuais imediatas; Implantar melhorias no ambiente que reflitam em redução dos níveis de exposição; Indicar o uso de EPI por tarefa até a implantação de melhorias no ambiente; Realizar treinamentos frente aos controles recomendados e efeitos dos agentes; Realizar controle de saúde ocupacional; Realizar novas amostragens quando as melhorias forem implementadas e reavaliar os níveis de exposição.</t>
  </si>
  <si>
    <t>Tipo do Risco</t>
  </si>
  <si>
    <t>Físico</t>
  </si>
  <si>
    <t>Químico</t>
  </si>
  <si>
    <t>Biológico</t>
  </si>
  <si>
    <t>Protetor Auricular 
Tipo Plug,
Tipo  Concha</t>
  </si>
  <si>
    <t xml:space="preserve">Regulagem dos motores
Reaperto de estruturas
Librificação dos rolamentos
</t>
  </si>
  <si>
    <t>PCA, Treinamentos, Sinalização, Avaliação dos resultados, para estudo de viabilidade técnica para implantação de novas medidas de controle.</t>
  </si>
  <si>
    <t>Instalação de  Exaustores, Instalação de Manta Acrilica</t>
  </si>
  <si>
    <t xml:space="preserve">Revezamento, Disponibilização de liquídos
Avaliação médica,
Monitoramento ambiental.
</t>
  </si>
  <si>
    <t xml:space="preserve">Conjunto aluminizado (Capuz , Paletó, Calça e Luva) - Proteção contra agentes térmicos,: Pequenas chamas, calor de contato, conectivo e radiante. </t>
  </si>
  <si>
    <t>Radiação Não Ionizante</t>
  </si>
  <si>
    <t>Trabalho a Céu a aberto. Processo de Soldagem e corte a quente.</t>
  </si>
  <si>
    <t>Treinamentos, Analise de Segurança da Tarefa - AST</t>
  </si>
  <si>
    <t>Barreiras físicas
Lona de Proteção contra Solda</t>
  </si>
  <si>
    <t xml:space="preserve">Mascara, 
Avental, luva, e vestimenta para proteção nas atividades com solda
</t>
  </si>
  <si>
    <t>Queda do mesmo nível</t>
  </si>
  <si>
    <t>Correr ou andar apressadamente e de forma descuidada; , Piso escorregadio; Desnivelamento pontuais no piso  (declives, buracos, saliências, etc); Desorganização de objetos, mobílias, ferramentas de trabalho; Uso do celular enquanto caminha</t>
  </si>
  <si>
    <t>Treinamento de 5S, Manual de  Boas Práticas na Refinaria - ACELEN, Sinalização</t>
  </si>
  <si>
    <t>Manutenção das Instalações</t>
  </si>
  <si>
    <t>II</t>
  </si>
  <si>
    <t>III</t>
  </si>
  <si>
    <t>IV</t>
  </si>
  <si>
    <t>Contato com produto aquecido</t>
  </si>
  <si>
    <t>PBO - Padrão Básico de Operação.
Treinamento.
Sinalização.</t>
  </si>
  <si>
    <t xml:space="preserve">Revestimento térmico nas tubulações e equipamentos com elevada temperatura
</t>
  </si>
  <si>
    <r>
      <t xml:space="preserve">EPI´s
</t>
    </r>
    <r>
      <rPr>
        <sz val="11"/>
        <color theme="1"/>
        <rFont val="Aptos Narrow"/>
        <family val="2"/>
        <scheme val="minor"/>
      </rPr>
      <t>Nota -1</t>
    </r>
  </si>
  <si>
    <t>Luva de Vaqueta, proteção contra agentes térmicos</t>
  </si>
  <si>
    <t xml:space="preserve">Trabalho em Altura (Atividade com diferença de nível, acima  de 2,0m dois metros) </t>
  </si>
  <si>
    <t>Atividades realizadas acima de 2m do piso de referência. Ex: Andaimes, Torres, Reatores, Vasos, Tanques, etc</t>
  </si>
  <si>
    <t>Botina antiderrapante</t>
  </si>
  <si>
    <t>Capacete anti-impacto, Cinturião de Segurança com talabarte, bota antiderrapante</t>
  </si>
  <si>
    <t>Sistema de Acoragém.
Linha de vida.
Instalação de guarda corpo.
Manutenção regular das estruturas e plataformas de 
trabalho para garantir sua estabilidade e segurança.</t>
  </si>
  <si>
    <t>Movimentação de materiais e ferramentas (queda de objetos)</t>
  </si>
  <si>
    <t>Utilização de ferramentas manuais em atividades em pisos superiores</t>
  </si>
  <si>
    <t>Roda pé em andaimes e estruturas fixas</t>
  </si>
  <si>
    <t>Bolsa de ferramentas</t>
  </si>
  <si>
    <t>Treinamentos, Analise de Segurança da Tarefa - AST, Sinalização,  utilizar ferramentas presas nas estruturas</t>
  </si>
  <si>
    <t xml:space="preserve">Espaço Confinado </t>
  </si>
  <si>
    <t>Áreas ou equipamentos do processo produtivo (Vasos, Tanques, Torres, fornos, trocador de Calor, etc.)</t>
  </si>
  <si>
    <t>Treinamento da NR-35, Exames especificos conforme PCMSO, Procedimento PE.REF.SEO.008</t>
  </si>
  <si>
    <t xml:space="preserve">Treinamento de NR-33, PET - Permissão de Entrada e Trabalho, Monitoramento Ambiental, Procedimento PE.REF.SEO.007, Sinalização </t>
  </si>
  <si>
    <t>Iluminação anti explosão, Sistema de ventilação, Sistema de resgaste</t>
  </si>
  <si>
    <t>Utilização de proteção respiratória com filtro mecânico ou adução de ar</t>
  </si>
  <si>
    <t>Animais Peçonhentos  (Cobra, escorpião, aranhas, etc)</t>
  </si>
  <si>
    <t>Tubovias e áreas com vegetação</t>
  </si>
  <si>
    <t>Iluminação das áreas</t>
  </si>
  <si>
    <t>Treinamentos, Analise de Segurança da Tarefa - AST, Sinalização,  Roçagem das áreas verdes, Sinalização, Captura realizada por empresa especializada, controle de praga.</t>
  </si>
  <si>
    <t>Fardamento (calça e camisa manga comprida), Luva de Vaqueta, Perneira</t>
  </si>
  <si>
    <t xml:space="preserve">Choque Elétrico </t>
  </si>
  <si>
    <t>Aterramento das instalações elétricas,  desligamento e travamento (lockout/tagout),</t>
  </si>
  <si>
    <t>Treinamento de NR-10, Sinalização, Controle de Zona</t>
  </si>
  <si>
    <t xml:space="preserve">Fardamento Nível 4 (Blusão manobras elétrica, Calça manobras elétrica, Capuz de Segurança Manobra elétrica), Luva isolação eletrica 17KV, Luva de sobrepor.
</t>
  </si>
  <si>
    <t>Propano</t>
  </si>
  <si>
    <t xml:space="preserve">Amostrador </t>
  </si>
  <si>
    <t>Armagenagem, Transferência de produtos, emissões fugitivas, coleta de amostras</t>
  </si>
  <si>
    <t>Treinamento Padrão Básico de Operação - PBO, Monitoramento ambiental teor de oxigênio no ambiente</t>
  </si>
  <si>
    <t>Benzeno</t>
  </si>
  <si>
    <t>Amostradores Hérmeticos, Selagem de Bombas dupla, Drenagem Fechada, Chuveiro de emergência, Capela de analise.</t>
  </si>
  <si>
    <t>Mascará Semi-facial</t>
  </si>
  <si>
    <t>Treinamento, PPEOB, PCMSO, PGR, Procedimentos, Monitoramento Ambiental, Sinalização, CIPA/GTB, Fit Test.</t>
  </si>
  <si>
    <t xml:space="preserve">Macacão Seg. C/  luva e bota PVC acolpada,  Luva para proteção contra agentes mecânicos, químicos, máscara semi-facial e adução de ar (UMAR e Conjunto Autônomo)  </t>
  </si>
  <si>
    <t>Óleo Diesel</t>
  </si>
  <si>
    <t>Armagenagem, Transferência de produtos, emissões fugitivas, coleta de amostras, emergência vazamento.</t>
  </si>
  <si>
    <t>Treinamento, PCMSO, PGR, Procedimentos, Monitoramento Ambiental.</t>
  </si>
  <si>
    <t>Gasolina</t>
  </si>
  <si>
    <t>n-Hexano</t>
  </si>
  <si>
    <t>Sulfeto de Hidrogênio</t>
  </si>
  <si>
    <t xml:space="preserve"> Emissões fugitivas, coleta de amostras, emergência vazamento.</t>
  </si>
  <si>
    <t>Amostragem fechada utilizado "Bag"</t>
  </si>
  <si>
    <t xml:space="preserve">Máscara semi-facial e adução de ar (UMAR e Conjunto Autônomo)  </t>
  </si>
  <si>
    <t>Amostradores Hérmeticos, Selagem de Bombas dupla, Chuveiro de emergência, Capela de analise.</t>
  </si>
  <si>
    <t>Querosene Combustivel de Aviação</t>
  </si>
  <si>
    <t>Treinamento, PCMSO, PGR, Procedimentos</t>
  </si>
  <si>
    <t>Em avaliação viabilidade técnica</t>
  </si>
  <si>
    <t xml:space="preserve">Macacão Seg. C/  luva e bota PVC acolpada,  Luva para proteção contra agentes químicos, máscara semi-facial </t>
  </si>
  <si>
    <t xml:space="preserve">Fardamento (calça e camisa manga comprida),  Luva para proteção contra agentes químicos, máscara semi-facial </t>
  </si>
  <si>
    <t>Parafina, Cera (Fumos)</t>
  </si>
  <si>
    <t>Amônia (Gás Amoníaco)</t>
  </si>
  <si>
    <t xml:space="preserve"> Emissões fugitivas, coleta de amostras, carregamento, vazamento.</t>
  </si>
  <si>
    <t>Álcool Metílico (Metanol)</t>
  </si>
  <si>
    <t>Metil Isobutil Cetona</t>
  </si>
  <si>
    <t>Hidróxido de Sódio</t>
  </si>
  <si>
    <t>Coleta de amostras, recebimento e transferência de produtos, emissões fugitivas do processo</t>
  </si>
  <si>
    <t>Macacão Seg. C/  luva e bota PVC acolpada,  Luva para proteção contra agentes químicos, máscara facial Inteira.</t>
  </si>
  <si>
    <t>Emissões fugitivas, armazenamento</t>
  </si>
  <si>
    <t>Dietanolamina (DEA)</t>
  </si>
  <si>
    <t>Monóxido de Carbono (CO)</t>
  </si>
  <si>
    <t>Hidrogênio</t>
  </si>
  <si>
    <t>Emissões fuvitivas</t>
  </si>
  <si>
    <t>Treinamento, PCMSO, PGR, Procedimentos, Monitoramento Ambiental, Sinalização.</t>
  </si>
  <si>
    <t>Máscara adução de ar (UMAR e Conjunto Autônomo)</t>
  </si>
  <si>
    <t>Fenol</t>
  </si>
  <si>
    <t>Armazenamento, Transferência, coleta, emissões fugitivas do processo</t>
  </si>
  <si>
    <t>Descrição do GHE:</t>
  </si>
  <si>
    <t>Revezamento:</t>
  </si>
  <si>
    <t>Moderado</t>
  </si>
  <si>
    <t>Resultado</t>
  </si>
  <si>
    <t>Agente</t>
  </si>
  <si>
    <t>Chave</t>
  </si>
  <si>
    <t>Danos a saúde</t>
  </si>
  <si>
    <t>Vibração Corpo Inteiro</t>
  </si>
  <si>
    <t>Ver. Anexo 2 - Item 2.2.1</t>
  </si>
  <si>
    <t>Ver. Anexo 2 - Item 2.2.2</t>
  </si>
  <si>
    <t>Ver. Anexo 2 - Item 2.2.3</t>
  </si>
  <si>
    <t>Ver. Anexo 2 - Item 2.4.1</t>
  </si>
  <si>
    <t>Ver. Anexo 2 - Item 2.4.2</t>
  </si>
  <si>
    <t>Ver. Anexo 2 - Item 2.4.3</t>
  </si>
  <si>
    <t>Ver. Anexo 2 - Item 2.4.4</t>
  </si>
  <si>
    <t>Ver. Anexo 2 - Item 2.4.6</t>
  </si>
  <si>
    <t>Ver. Anexo 2 - Item 2.4.7</t>
  </si>
  <si>
    <t>Ver. Anexo 2 - Item 2.4.8</t>
  </si>
  <si>
    <t>Ver. Anexo 2 - Item 2.4.9</t>
  </si>
  <si>
    <t>Ver. Anexo 2 - Item 2.4.10</t>
  </si>
  <si>
    <t>Ver. Anexo 2 - Item 2.4.11</t>
  </si>
  <si>
    <t>Ver. Anexo 2 - Item 2.4.12</t>
  </si>
  <si>
    <t>Ver. Anexo 2 - Item 2.4.13</t>
  </si>
  <si>
    <t>Ver. Anexo 2 - Item 2.4.14</t>
  </si>
  <si>
    <t>Ver. Anexo 2 - Item 2.4.15</t>
  </si>
  <si>
    <t>Ver. Anexo 2 - Item 2.4.16</t>
  </si>
  <si>
    <t>Dióxido de Carbono (CO2)</t>
  </si>
  <si>
    <t>Ver. Anexo 2 - Item 2.4.17</t>
  </si>
  <si>
    <t>Ver. Anexo 2 - Item 2.4.18</t>
  </si>
  <si>
    <t>Ver. Anexo 2 - Item 2.4.19</t>
  </si>
  <si>
    <t>Tolerável</t>
  </si>
  <si>
    <t>Ver. Anexo 2 - Item 2.3.1</t>
  </si>
  <si>
    <t>Ver. Anexo 2 - Item 2.3.2</t>
  </si>
  <si>
    <t>Ver. Anexo 2 - Item 2.3.3</t>
  </si>
  <si>
    <t>Ver. Anexo 2 - Item 2.3.4</t>
  </si>
  <si>
    <t>Ver. Anexo 2 - Item 2.3.5</t>
  </si>
  <si>
    <t>Ver. Anexo 2 - Item 2.3.6</t>
  </si>
  <si>
    <t>Ver. Anexo 2 - Item 2.3.7</t>
  </si>
  <si>
    <t>Medidas adicionais devem ser avaliadas com o objetivo de obter-se uma redução dos riscos e implementadas aquelas consideradas praticáveis (região ALARP - “As Low As Reasonably Practicable”)</t>
  </si>
  <si>
    <t>Os controles existentes são insuficientes.  Métodos alternativos devem ser tomados, antes da execução da tarefa, para reduzir a probabilidade de ocorrência ou a severidade das consequências, de forma a trazer os riscos para regiões de menor magnitude de riscos (regiões ALARP ou tolerável).</t>
  </si>
  <si>
    <t>Não há necessidade de medidas adicionais.  A monitoração é necessária para assegurar que os controles sejam mantidos.</t>
  </si>
  <si>
    <t>Ver. Anexo 2</t>
  </si>
  <si>
    <t>Nafta PCR</t>
  </si>
  <si>
    <t>Autoclave para esterilização de equipamentos</t>
  </si>
  <si>
    <t>Emissões fugitivas dos equipamentos classificados, vazamento/emergência.</t>
  </si>
  <si>
    <t>Amostradores Hérmeticos, Selagem de Bombas dupla, Drenagem Fechada, Caminhão de sucção à Vácuo, Chuveiro de emergência, Capela de analise.</t>
  </si>
  <si>
    <t>Emissões Fugitivas, Fornos, Chaminé</t>
  </si>
  <si>
    <t>Treinamento da NR-35, Exames especificos conforme PCMSO, Procedimento PE.REF.SEO.009</t>
  </si>
  <si>
    <t>Treinamento da NR-35, Exames especificos conforme PCMSO, Procedimento PE.REF.SEO.010</t>
  </si>
  <si>
    <t>Treinamento da NR-35, Exames especificos conforme PCMSO, Procedimento PE.REF.SEO.011</t>
  </si>
  <si>
    <t>Treinamento da NR-35, Exames especificos conforme PCMSO, Procedimento PE.REF.SEO.012</t>
  </si>
  <si>
    <t>Instalações eletricas, subestações das Unidades Operacionais</t>
  </si>
  <si>
    <t xml:space="preserve">Bactérias, Vírus, 
Protozoários, 
Fungos, Prions, 
Parasitas e outros.     </t>
  </si>
  <si>
    <t>Ver. Anexo 2 - Item 2.1</t>
  </si>
  <si>
    <t>Mecânico / Acidente</t>
  </si>
  <si>
    <t>Tipo de Risco</t>
  </si>
  <si>
    <t>Perigo ou Fonte de Risco Ocupacional</t>
  </si>
  <si>
    <t>Conclusão do Monitoramento Ambiental</t>
  </si>
  <si>
    <t>Irrelevante
Menor que 50% do LT do agente químico</t>
  </si>
  <si>
    <t>De Atenção
De 50% a menor que 70% do LT do agente químico</t>
  </si>
  <si>
    <t>Crítico
De 70% a menor que 100% do LT do agente químico</t>
  </si>
  <si>
    <t>Não Tolerável
Acima de 100% do LT do agente químico</t>
  </si>
  <si>
    <t>Irrelavante 
Até 79,9 dB(A) 
Menor que 50% dose
Jornada de 08 horas</t>
  </si>
  <si>
    <t>De Atenção
80 dB(A) Entre 50% à 99,0% da doseà 84,9 dB(A)
Jornada de 08 horas</t>
  </si>
  <si>
    <t>Crítica
85 d(A) à 115 dB(A) 08 horas ou
Entre 100% à 6300% da dose
Jornada de 08 horas</t>
  </si>
  <si>
    <t>Não Tolerável
Acima de 115 dB(A)
Acima de 6300% da dose
Jornada de 08 horas</t>
  </si>
  <si>
    <t>Irrelevante
Até 76 dB(A) 
Menor que 50% dose
Jornada de 12 horas</t>
  </si>
  <si>
    <t>De Atenção
77 dB(A) à 81,9 dB(A) 
Entre 50% à 99% da dose
Jornada de 12 horas</t>
  </si>
  <si>
    <t>Crítica
82 d(A) à 115 dB(A) 08 horas ou 
Entre 100% à 98000% da dose
Jornada de 12 horas</t>
  </si>
  <si>
    <t xml:space="preserve">Não Tolerável
Acima de 115 dB(A)
Acima de 98000% da dose
Jornada de 12 horas
</t>
  </si>
  <si>
    <t>Irrelevante
Menor que 50% do LT do agente Calor</t>
  </si>
  <si>
    <t>De Atenção
De 50% a menor que 70% do LT do agente Calor</t>
  </si>
  <si>
    <t>Crítico
De 70% a menor que 100% do LT do agente Calor</t>
  </si>
  <si>
    <t>Não Tolerável
Acima de 100% do LT do agente Calor</t>
  </si>
  <si>
    <t>A - Evento extremamente remoto
(Matriz M/A)</t>
  </si>
  <si>
    <t>B - Evento Remoto
(Matriz M/A)</t>
  </si>
  <si>
    <t>C- Evento pouco provável
(Matriz M/A)</t>
  </si>
  <si>
    <t>D - Evento provável
(Matriz M/A)</t>
  </si>
  <si>
    <t>E - Evento Frequente
(Matriz M/A)</t>
  </si>
  <si>
    <t>Probabilidade/Lista Suspensa</t>
  </si>
  <si>
    <t>Nota - 1 Descrição dos CA´s dos EPI´s por funções encontra-se disponivel no Anexo 04</t>
  </si>
  <si>
    <t>Frequência (dias/semana/Jornada)</t>
  </si>
  <si>
    <t>Duração (min/dia)</t>
  </si>
  <si>
    <t>Entre 72 e 179 minutos
(Remota) Jornada 12 horas</t>
  </si>
  <si>
    <t>Menor que 72 Minutos 
(Inexistente ou Extremamente Remota)
Jornada 12 horas</t>
  </si>
  <si>
    <t>1 dia/Semana 
 jornada 12 horas (4x6)</t>
  </si>
  <si>
    <t>2 dias/Semana 
jornada 12 horas (4x6)</t>
  </si>
  <si>
    <t>3 dias/Semana 
 jornada 12 horas (4x6)</t>
  </si>
  <si>
    <t>4 dias/Semana 
 jornada 12 horas (4x6)</t>
  </si>
  <si>
    <t>1 dia/Semana
jornada 08 horas (5x2)</t>
  </si>
  <si>
    <t>2 dias/Semana
 jornada 08 horas (5x2)</t>
  </si>
  <si>
    <t>3 dias/Semana 
 jornada 08 horas (5x2)</t>
  </si>
  <si>
    <t>4 dias/Semana  
jornada 08 horas (5x2)</t>
  </si>
  <si>
    <t>5 dias/Semana 
 jornada 08 horas (5x2)</t>
  </si>
  <si>
    <t>Entre 180 e 359 minutos
(Pouco Provável) 
jornada 12 horas</t>
  </si>
  <si>
    <t>Entre 360 e 598 minutos 
(Provável)
jornada 12horas</t>
  </si>
  <si>
    <t xml:space="preserve">Entre 599 e 720 minutos
(Frequente)
jornada 12 horas </t>
  </si>
  <si>
    <t xml:space="preserve">Entre 48 e 119 minutos
(Remota)
 Jornada 08 horas </t>
  </si>
  <si>
    <t xml:space="preserve">Entre 120 e 239 minutos 
(Pouco Provável)
 jornada08 horas </t>
  </si>
  <si>
    <t xml:space="preserve">Entre 240 e 398 minutos
(Provável)
jornada 08horas </t>
  </si>
  <si>
    <t xml:space="preserve">Entre 399 à 480 minutos
(Frequente)
jornada 08 horas  </t>
  </si>
  <si>
    <t>Inexistente ou Extremamente Remota (Matriz Q/F/B)</t>
  </si>
  <si>
    <t>Remota
(Matriz Q/F/B)</t>
  </si>
  <si>
    <t>Pouco Provável 
(Matriz Q/F/B)</t>
  </si>
  <si>
    <t>Provável 
(Matriz Q/F/B)</t>
  </si>
  <si>
    <t>Frequente
(Matriz Q/F/B))</t>
  </si>
  <si>
    <t>Menor que 48 Minutos 
(Inexistente ou Extremamente Remota)
Jornada 08 horas</t>
  </si>
  <si>
    <t>Quantitativa</t>
  </si>
  <si>
    <t>Frequente
(Matriz Q/F/B)</t>
  </si>
  <si>
    <t xml:space="preserve">Cimento Asfáltico de Petróleo </t>
  </si>
  <si>
    <t>Ver. Anexo 2 - Item 2.4.20</t>
  </si>
  <si>
    <t>Ver. Anexo 2 - Item 2.4.21</t>
  </si>
  <si>
    <t>Ver. Anexo 2 - Item 2.4.22</t>
  </si>
  <si>
    <t>Ver. Anexo 2 - Item 2.4.23</t>
  </si>
  <si>
    <t>Ver. Anexo 2 - Item 2.4.25</t>
  </si>
  <si>
    <t>Ver. Anexo 2 - Item 2.4.26</t>
  </si>
  <si>
    <t>Ver. Anexo 2 - Item 2.4.34</t>
  </si>
  <si>
    <t>Ver. Anexo 2 - Item 2.4.36</t>
  </si>
  <si>
    <t>Ver. Anexo 2 - Item 2.4.37</t>
  </si>
  <si>
    <t>Armazenamento, Transferência e Carregamento.</t>
  </si>
  <si>
    <t>Roupa Aluminizada, Protetor Facial, Máscara semi-facial, Luva de Vaqueta.</t>
  </si>
  <si>
    <t>Clorofórmio (Triclorometano)</t>
  </si>
  <si>
    <t>Emissões Fugitivas, Analise de amostras</t>
  </si>
  <si>
    <t>Capelas de laboratório</t>
  </si>
  <si>
    <t>Luva para proteção de agentes químicos e proteção respiratória semi-facial</t>
  </si>
  <si>
    <t>Diclorometano (Cloreto de Metileno)</t>
  </si>
  <si>
    <t>Anilina</t>
  </si>
  <si>
    <t>Monitorar os controles existentes; indicar o uso de EPI por tarefa; Realizar treinamentos frente aos controles recomendados e efeitos dos agentes; Realizar controle de saúde ocupacional; Melhorias devem ser estudadas quando os efeitos a saúde forem agudos.o.</t>
  </si>
  <si>
    <t>Hipoclorito de Sódio</t>
  </si>
  <si>
    <t>Emissões Fugitivas, Vazamento, Abastecimento, Transferência</t>
  </si>
  <si>
    <t>Monitoramento remoto pelo CIC, Bloqueio mecânico na valvula de de transferência para o tanque</t>
  </si>
  <si>
    <t>Macacão de Saneamento, Bota e Luva de PVC proteção contra agentes químicos e proteção respiratória.</t>
  </si>
  <si>
    <t>Emissões Fugitivas, Vazamento, Abastecimento, Transferência, coleta de amostra</t>
  </si>
  <si>
    <t>Amostradores fechados</t>
  </si>
  <si>
    <t>Proteção Respiratória Semi-facial</t>
  </si>
  <si>
    <t>N-Butano</t>
  </si>
  <si>
    <t>Enxofre</t>
  </si>
  <si>
    <t>Em estudo</t>
  </si>
  <si>
    <t>Proteção Respiratória Semi-Facial</t>
  </si>
  <si>
    <t xml:space="preserve">Jornada </t>
  </si>
  <si>
    <t>(4X6)</t>
  </si>
  <si>
    <t xml:space="preserve">Não Aplicável </t>
  </si>
  <si>
    <t>Revisão</t>
  </si>
  <si>
    <t xml:space="preserve">Ácido Sulfúrico </t>
  </si>
  <si>
    <t>Sulfato de Sódio</t>
  </si>
  <si>
    <t>Emissões Fugitivas, Vazamento, coleta de amostra</t>
  </si>
  <si>
    <t>Luva proteção contra agentes químicos, proteção respiratória</t>
  </si>
  <si>
    <t xml:space="preserve">Bactérias, Vírus, 
Protozoários, 
Fungos, Prions, 
Parasitas e outros.  </t>
  </si>
  <si>
    <t>Nota - 2 Maiores informações sobre as avaliações ambientais podem ser consultadas nos relatórios conclusivos.</t>
  </si>
  <si>
    <t>08h/dia - 40,0 h/semana</t>
  </si>
  <si>
    <t>12h/dia - 48,0 h/semana</t>
  </si>
  <si>
    <t>Revisão: 07</t>
  </si>
  <si>
    <t>Matriz M/A - Matriz dos Riscos Mecânicos e Acidentes</t>
  </si>
  <si>
    <t>Matriz Q/F/B - Matriz dos Agenres Químicos, Físicos e Biológicos</t>
  </si>
  <si>
    <r>
      <t xml:space="preserve">Monitoramento Ambiental
</t>
    </r>
    <r>
      <rPr>
        <sz val="8"/>
        <color theme="1"/>
        <rFont val="Aptos Narrow"/>
        <family val="2"/>
        <scheme val="minor"/>
      </rPr>
      <t>Nota - 2</t>
    </r>
  </si>
  <si>
    <t>GLP (gás liquefeito do petróleo)</t>
  </si>
  <si>
    <t>Ver. Anexo 2 - Item 2.4.5</t>
  </si>
  <si>
    <t>Ver. Anexo 2 - Item 2.4.3.8</t>
  </si>
  <si>
    <t>Máquinas e equipamentos da oficina de manutenção e área industrial</t>
  </si>
  <si>
    <t>óculos ampla visão, Abafador de Ruído, Capacete, Luva de Vaqueta</t>
  </si>
  <si>
    <t>Telas Onduladas, Botoeiras de acionamento, Dispositivo de intertravamento</t>
  </si>
  <si>
    <t>Treinamentos, AST -
Análise de Segurança da Tarefa, Loto, Lockout &amp; Tagout - Bloqueio e Sinalização, PBS- Padrão Básico de Segurança</t>
  </si>
  <si>
    <t>Partes Móveis de Máquina ou Equipamentos</t>
  </si>
  <si>
    <t>Empilhadeira</t>
  </si>
  <si>
    <t>Manutenção Preventiva da empilhadeira</t>
  </si>
  <si>
    <t>Treinamento, Análise Ergonomicas, regulagem dos bancos</t>
  </si>
  <si>
    <t>Não Aplicável</t>
  </si>
  <si>
    <t>LOGO</t>
  </si>
  <si>
    <t>GRO - Gerenciamento de Risco Ocupacional - Refinaria de Mataripe/ACELEN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</si>
</sst>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Tahoma"/>
      <family val="2"/>
    </font>
    <font>
      <b/>
      <sz val="11"/>
      <color theme="1"/>
      <name val="Tahoma"/>
      <family val="2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.5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9"/>
      <color rgb="FF000000"/>
      <name val="Tahoma"/>
      <family val="2"/>
    </font>
    <font>
      <sz val="11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2" borderId="0" xfId="0" applyFill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1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left"/>
    </xf>
    <xf numFmtId="0" fontId="3" fillId="0" borderId="3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left" vertical="center"/>
      <protection locked="0"/>
    </xf>
    <xf numFmtId="0" fontId="7" fillId="5" borderId="8" xfId="0" applyFont="1" applyFill="1" applyBorder="1" applyAlignment="1" applyProtection="1">
      <alignment horizontal="left" vertical="center"/>
      <protection locked="0"/>
    </xf>
    <xf numFmtId="0" fontId="0" fillId="5" borderId="10" xfId="0" applyFill="1" applyBorder="1" applyAlignment="1" applyProtection="1">
      <alignment horizontal="left" vertical="center" wrapText="1"/>
      <protection locked="0"/>
    </xf>
    <xf numFmtId="0" fontId="2" fillId="5" borderId="10" xfId="0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7" fillId="5" borderId="3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2" fillId="5" borderId="3" xfId="0" applyFont="1" applyFill="1" applyBorder="1" applyAlignment="1" applyProtection="1">
      <alignment horizontal="left" vertical="center" wrapText="1"/>
      <protection locked="0"/>
    </xf>
    <xf numFmtId="0" fontId="0" fillId="5" borderId="3" xfId="0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justify" vertical="center" wrapText="1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24A89B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24A8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95BDF-791F-420C-80D2-F8003464CC4A}">
  <dimension ref="A1:AC230"/>
  <sheetViews>
    <sheetView showGridLines="0" zoomScale="70" zoomScaleNormal="70" workbookViewId="0">
      <pane ySplit="1" topLeftCell="A201" activePane="bottomLeft" state="frozen"/>
      <selection pane="bottomLeft" activeCell="A209" sqref="A209:C209"/>
    </sheetView>
  </sheetViews>
  <sheetFormatPr defaultRowHeight="14.5" x14ac:dyDescent="0.35"/>
  <cols>
    <col min="1" max="1" width="20.26953125" style="21" customWidth="1"/>
    <col min="2" max="2" width="38" style="19" customWidth="1"/>
    <col min="3" max="3" width="11.26953125" style="19" customWidth="1"/>
    <col min="4" max="4" width="45.1796875" style="19" customWidth="1"/>
    <col min="5" max="5" width="14.26953125" style="38" customWidth="1"/>
    <col min="6" max="6" width="94.90625" style="50" customWidth="1"/>
    <col min="7" max="7" width="27.08984375" style="21" customWidth="1"/>
    <col min="8" max="8" width="5" style="21" customWidth="1"/>
    <col min="9" max="9" width="20.90625" style="21" customWidth="1"/>
    <col min="10" max="10" width="26.1796875" style="21" customWidth="1"/>
    <col min="11" max="11" width="27.08984375" style="66" customWidth="1"/>
    <col min="12" max="12" width="27.08984375" style="21" customWidth="1"/>
    <col min="13" max="13" width="13.6328125" customWidth="1"/>
    <col min="15" max="15" width="37.81640625" style="38" customWidth="1"/>
    <col min="16" max="16" width="23.453125" customWidth="1"/>
    <col min="18" max="18" width="39.81640625" customWidth="1"/>
    <col min="20" max="20" width="37.08984375" customWidth="1"/>
    <col min="21" max="21" width="26.54296875" customWidth="1"/>
    <col min="23" max="23" width="25.26953125" customWidth="1"/>
    <col min="25" max="25" width="16.26953125" customWidth="1"/>
    <col min="27" max="27" width="17.26953125" customWidth="1"/>
    <col min="29" max="29" width="25.6328125" customWidth="1"/>
  </cols>
  <sheetData>
    <row r="1" spans="1:29" ht="34" customHeight="1" x14ac:dyDescent="0.35">
      <c r="A1" s="22" t="s">
        <v>144</v>
      </c>
      <c r="B1" s="25" t="s">
        <v>5</v>
      </c>
      <c r="C1" s="25" t="s">
        <v>36</v>
      </c>
      <c r="D1" s="25" t="s">
        <v>145</v>
      </c>
      <c r="E1" s="39" t="s">
        <v>143</v>
      </c>
      <c r="F1" s="49" t="s">
        <v>42</v>
      </c>
      <c r="G1" s="22" t="s">
        <v>146</v>
      </c>
      <c r="H1" s="30"/>
      <c r="I1" s="8" t="s">
        <v>3</v>
      </c>
      <c r="J1" s="8" t="s">
        <v>13</v>
      </c>
      <c r="K1" s="65" t="s">
        <v>14</v>
      </c>
      <c r="L1" s="8" t="s">
        <v>72</v>
      </c>
      <c r="M1" s="8" t="s">
        <v>195</v>
      </c>
      <c r="O1" s="8" t="s">
        <v>196</v>
      </c>
      <c r="P1" s="43" t="s">
        <v>197</v>
      </c>
      <c r="R1" s="39" t="s">
        <v>219</v>
      </c>
      <c r="T1" s="44" t="s">
        <v>221</v>
      </c>
      <c r="U1" s="39" t="s">
        <v>222</v>
      </c>
      <c r="W1" s="39" t="s">
        <v>17</v>
      </c>
      <c r="Y1" s="39" t="s">
        <v>279</v>
      </c>
      <c r="AA1" s="52" t="s">
        <v>141</v>
      </c>
      <c r="AC1" s="44" t="s">
        <v>282</v>
      </c>
    </row>
    <row r="2" spans="1:29" ht="87" x14ac:dyDescent="0.35">
      <c r="A2" s="24" t="s">
        <v>6</v>
      </c>
      <c r="B2" s="13" t="s">
        <v>241</v>
      </c>
      <c r="C2" s="23" t="s">
        <v>38</v>
      </c>
      <c r="D2" s="23" t="str">
        <f>A2&amp;"-"&amp;B2&amp;"-"&amp;C2</f>
        <v>Ruído-Inexistente ou Extremamente Remota (Matriz Q/F/B)-Crítica</v>
      </c>
      <c r="E2" s="15" t="s">
        <v>10</v>
      </c>
      <c r="F2" s="18" t="s">
        <v>43</v>
      </c>
      <c r="G2" s="24" t="s">
        <v>148</v>
      </c>
      <c r="I2" s="12" t="s">
        <v>7</v>
      </c>
      <c r="J2" s="13" t="s">
        <v>53</v>
      </c>
      <c r="K2" s="16" t="s">
        <v>52</v>
      </c>
      <c r="L2" s="13" t="s">
        <v>51</v>
      </c>
      <c r="M2" s="13" t="s">
        <v>48</v>
      </c>
      <c r="O2" s="20" t="s">
        <v>283</v>
      </c>
      <c r="P2" s="18"/>
      <c r="R2" s="18"/>
      <c r="T2" s="18"/>
      <c r="U2" s="18"/>
      <c r="W2" s="15"/>
      <c r="Y2" s="13" t="s">
        <v>289</v>
      </c>
      <c r="AA2" s="15" t="s">
        <v>281</v>
      </c>
      <c r="AC2" s="54" t="s">
        <v>291</v>
      </c>
    </row>
    <row r="3" spans="1:29" ht="87" x14ac:dyDescent="0.35">
      <c r="A3" s="24" t="s">
        <v>6</v>
      </c>
      <c r="B3" s="13" t="s">
        <v>242</v>
      </c>
      <c r="C3" s="23" t="s">
        <v>38</v>
      </c>
      <c r="D3" s="23" t="str">
        <f t="shared" ref="D3:D66" si="0">A3&amp;"-"&amp;B3&amp;"-"&amp;C3</f>
        <v>Ruído-Remota
(Matriz Q/F/B)-Crítica</v>
      </c>
      <c r="E3" s="15" t="s">
        <v>10</v>
      </c>
      <c r="F3" s="18" t="s">
        <v>43</v>
      </c>
      <c r="G3" s="24" t="s">
        <v>148</v>
      </c>
      <c r="I3" s="12" t="s">
        <v>7</v>
      </c>
      <c r="J3" s="13" t="s">
        <v>53</v>
      </c>
      <c r="K3" s="16" t="s">
        <v>52</v>
      </c>
      <c r="L3" s="13" t="s">
        <v>51</v>
      </c>
      <c r="M3" s="13" t="s">
        <v>48</v>
      </c>
      <c r="O3" s="20" t="s">
        <v>126</v>
      </c>
      <c r="P3" s="15" t="s">
        <v>281</v>
      </c>
      <c r="R3" s="13" t="s">
        <v>241</v>
      </c>
      <c r="T3" s="13" t="s">
        <v>225</v>
      </c>
      <c r="U3" s="13" t="s">
        <v>224</v>
      </c>
      <c r="W3" s="15" t="s">
        <v>33</v>
      </c>
      <c r="Y3" s="13" t="s">
        <v>290</v>
      </c>
      <c r="AA3" s="15" t="s">
        <v>280</v>
      </c>
    </row>
    <row r="4" spans="1:29" ht="87" x14ac:dyDescent="0.35">
      <c r="A4" s="24" t="s">
        <v>6</v>
      </c>
      <c r="B4" s="13" t="s">
        <v>243</v>
      </c>
      <c r="C4" s="23" t="s">
        <v>38</v>
      </c>
      <c r="D4" s="23" t="str">
        <f t="shared" si="0"/>
        <v>Ruído-Pouco Provável 
(Matriz Q/F/B)-Crítica</v>
      </c>
      <c r="E4" s="15" t="s">
        <v>40</v>
      </c>
      <c r="F4" s="45" t="s">
        <v>44</v>
      </c>
      <c r="G4" s="24" t="s">
        <v>148</v>
      </c>
      <c r="I4" s="12" t="s">
        <v>7</v>
      </c>
      <c r="J4" s="13" t="s">
        <v>53</v>
      </c>
      <c r="K4" s="16" t="s">
        <v>52</v>
      </c>
      <c r="L4" s="13" t="s">
        <v>51</v>
      </c>
      <c r="M4" s="13" t="s">
        <v>48</v>
      </c>
      <c r="O4" s="20" t="s">
        <v>124</v>
      </c>
      <c r="P4" s="41" t="s">
        <v>198</v>
      </c>
      <c r="R4" s="13" t="s">
        <v>242</v>
      </c>
      <c r="T4" s="13" t="s">
        <v>226</v>
      </c>
      <c r="U4" s="13" t="s">
        <v>223</v>
      </c>
      <c r="W4" s="15" t="s">
        <v>247</v>
      </c>
      <c r="Y4" s="15"/>
    </row>
    <row r="5" spans="1:29" ht="87.5" thickBot="1" x14ac:dyDescent="0.4">
      <c r="A5" s="24" t="s">
        <v>6</v>
      </c>
      <c r="B5" s="13" t="s">
        <v>244</v>
      </c>
      <c r="C5" s="23" t="s">
        <v>38</v>
      </c>
      <c r="D5" s="23" t="str">
        <f t="shared" si="0"/>
        <v>Ruído-Provável 
(Matriz Q/F/B)-Crítica</v>
      </c>
      <c r="E5" s="15" t="s">
        <v>8</v>
      </c>
      <c r="F5" s="45" t="s">
        <v>45</v>
      </c>
      <c r="G5" s="24" t="s">
        <v>148</v>
      </c>
      <c r="I5" s="12" t="s">
        <v>7</v>
      </c>
      <c r="J5" s="13" t="s">
        <v>53</v>
      </c>
      <c r="K5" s="16" t="s">
        <v>52</v>
      </c>
      <c r="L5" s="13" t="s">
        <v>51</v>
      </c>
      <c r="M5" s="13" t="s">
        <v>48</v>
      </c>
      <c r="O5" s="20" t="s">
        <v>266</v>
      </c>
      <c r="P5" s="40" t="s">
        <v>199</v>
      </c>
      <c r="R5" s="13" t="s">
        <v>243</v>
      </c>
      <c r="T5" s="13" t="s">
        <v>227</v>
      </c>
      <c r="U5" s="13" t="s">
        <v>234</v>
      </c>
    </row>
    <row r="6" spans="1:29" ht="73" thickBot="1" x14ac:dyDescent="0.4">
      <c r="A6" s="24" t="s">
        <v>6</v>
      </c>
      <c r="B6" s="13" t="s">
        <v>245</v>
      </c>
      <c r="C6" s="23" t="s">
        <v>38</v>
      </c>
      <c r="D6" s="23" t="str">
        <f t="shared" si="0"/>
        <v>Ruído-Frequente
(Matriz Q/F/B))-Crítica</v>
      </c>
      <c r="E6" s="23" t="s">
        <v>41</v>
      </c>
      <c r="F6" s="45" t="s">
        <v>46</v>
      </c>
      <c r="G6" s="24" t="s">
        <v>148</v>
      </c>
      <c r="I6" s="12" t="s">
        <v>9</v>
      </c>
      <c r="J6" s="13" t="s">
        <v>55</v>
      </c>
      <c r="K6" s="16" t="s">
        <v>54</v>
      </c>
      <c r="L6" s="13" t="s">
        <v>56</v>
      </c>
      <c r="M6" s="13" t="s">
        <v>48</v>
      </c>
      <c r="O6" s="20" t="s">
        <v>90</v>
      </c>
      <c r="P6" s="40" t="s">
        <v>200</v>
      </c>
      <c r="R6" s="13" t="s">
        <v>244</v>
      </c>
      <c r="T6" s="13" t="s">
        <v>228</v>
      </c>
      <c r="U6" s="13" t="s">
        <v>235</v>
      </c>
    </row>
    <row r="7" spans="1:29" ht="72.5" x14ac:dyDescent="0.35">
      <c r="A7" s="24" t="s">
        <v>29</v>
      </c>
      <c r="B7" s="13" t="s">
        <v>241</v>
      </c>
      <c r="C7" s="23" t="s">
        <v>37</v>
      </c>
      <c r="D7" s="23" t="str">
        <f t="shared" si="0"/>
        <v>Calor-Inexistente ou Extremamente Remota (Matriz Q/F/B)-Média</v>
      </c>
      <c r="E7" s="15" t="s">
        <v>10</v>
      </c>
      <c r="F7" s="45" t="s">
        <v>43</v>
      </c>
      <c r="G7" s="20" t="s">
        <v>149</v>
      </c>
      <c r="H7" s="31"/>
      <c r="I7" s="12" t="s">
        <v>9</v>
      </c>
      <c r="J7" s="13" t="s">
        <v>55</v>
      </c>
      <c r="K7" s="16" t="s">
        <v>54</v>
      </c>
      <c r="L7" s="13" t="s">
        <v>56</v>
      </c>
      <c r="M7" s="13" t="s">
        <v>48</v>
      </c>
      <c r="O7" s="20" t="s">
        <v>287</v>
      </c>
      <c r="P7" s="42" t="s">
        <v>201</v>
      </c>
      <c r="R7" s="13" t="s">
        <v>248</v>
      </c>
      <c r="T7" s="13" t="s">
        <v>229</v>
      </c>
      <c r="U7" s="13" t="s">
        <v>236</v>
      </c>
    </row>
    <row r="8" spans="1:29" ht="72.5" x14ac:dyDescent="0.35">
      <c r="A8" s="24" t="s">
        <v>29</v>
      </c>
      <c r="B8" s="13" t="s">
        <v>242</v>
      </c>
      <c r="C8" s="23" t="s">
        <v>37</v>
      </c>
      <c r="D8" s="23" t="str">
        <f t="shared" si="0"/>
        <v>Calor-Remota
(Matriz Q/F/B)-Média</v>
      </c>
      <c r="E8" s="15" t="s">
        <v>10</v>
      </c>
      <c r="F8" s="45" t="s">
        <v>43</v>
      </c>
      <c r="G8" s="20" t="s">
        <v>149</v>
      </c>
      <c r="H8" s="31"/>
      <c r="I8" s="12" t="s">
        <v>9</v>
      </c>
      <c r="J8" s="13" t="s">
        <v>55</v>
      </c>
      <c r="K8" s="16" t="s">
        <v>54</v>
      </c>
      <c r="L8" s="13" t="s">
        <v>56</v>
      </c>
      <c r="M8" s="13" t="s">
        <v>48</v>
      </c>
      <c r="O8" s="20" t="s">
        <v>103</v>
      </c>
      <c r="P8" s="41" t="s">
        <v>202</v>
      </c>
      <c r="R8" s="13" t="s">
        <v>214</v>
      </c>
      <c r="T8" s="13" t="s">
        <v>230</v>
      </c>
      <c r="U8" s="45" t="s">
        <v>246</v>
      </c>
    </row>
    <row r="9" spans="1:29" ht="72.5" x14ac:dyDescent="0.35">
      <c r="A9" s="24" t="s">
        <v>29</v>
      </c>
      <c r="B9" s="13" t="s">
        <v>243</v>
      </c>
      <c r="C9" s="23" t="s">
        <v>37</v>
      </c>
      <c r="D9" s="23" t="str">
        <f t="shared" si="0"/>
        <v>Calor-Pouco Provável 
(Matriz Q/F/B)-Média</v>
      </c>
      <c r="E9" s="15" t="s">
        <v>10</v>
      </c>
      <c r="F9" s="45" t="s">
        <v>43</v>
      </c>
      <c r="G9" s="20" t="s">
        <v>149</v>
      </c>
      <c r="H9" s="31"/>
      <c r="I9" s="12" t="s">
        <v>9</v>
      </c>
      <c r="J9" s="13" t="s">
        <v>55</v>
      </c>
      <c r="K9" s="16" t="s">
        <v>54</v>
      </c>
      <c r="L9" s="13" t="s">
        <v>56</v>
      </c>
      <c r="M9" s="13" t="s">
        <v>48</v>
      </c>
      <c r="O9" s="20" t="s">
        <v>29</v>
      </c>
      <c r="P9" s="42" t="s">
        <v>203</v>
      </c>
      <c r="R9" s="13" t="s">
        <v>215</v>
      </c>
      <c r="T9" s="13" t="s">
        <v>231</v>
      </c>
      <c r="U9" s="13" t="s">
        <v>237</v>
      </c>
    </row>
    <row r="10" spans="1:29" ht="72.5" x14ac:dyDescent="0.35">
      <c r="A10" s="24" t="s">
        <v>29</v>
      </c>
      <c r="B10" s="13" t="s">
        <v>244</v>
      </c>
      <c r="C10" s="23" t="s">
        <v>37</v>
      </c>
      <c r="D10" s="23" t="str">
        <f t="shared" si="0"/>
        <v>Calor-Provável 
(Matriz Q/F/B)-Média</v>
      </c>
      <c r="E10" s="15" t="s">
        <v>40</v>
      </c>
      <c r="F10" s="45" t="s">
        <v>44</v>
      </c>
      <c r="G10" s="20" t="s">
        <v>149</v>
      </c>
      <c r="H10" s="31"/>
      <c r="I10" s="12" t="s">
        <v>9</v>
      </c>
      <c r="J10" s="13" t="s">
        <v>55</v>
      </c>
      <c r="K10" s="16" t="s">
        <v>54</v>
      </c>
      <c r="L10" s="13" t="s">
        <v>56</v>
      </c>
      <c r="M10" s="13" t="s">
        <v>48</v>
      </c>
      <c r="O10" s="20" t="s">
        <v>95</v>
      </c>
      <c r="P10" s="41" t="s">
        <v>204</v>
      </c>
      <c r="R10" s="13" t="s">
        <v>216</v>
      </c>
      <c r="T10" s="13" t="s">
        <v>232</v>
      </c>
      <c r="U10" s="13" t="s">
        <v>238</v>
      </c>
    </row>
    <row r="11" spans="1:29" ht="72.5" x14ac:dyDescent="0.35">
      <c r="A11" s="24" t="s">
        <v>29</v>
      </c>
      <c r="B11" s="13" t="s">
        <v>245</v>
      </c>
      <c r="C11" s="23" t="s">
        <v>37</v>
      </c>
      <c r="D11" s="23" t="str">
        <f t="shared" si="0"/>
        <v>Calor-Frequente
(Matriz Q/F/B))-Média</v>
      </c>
      <c r="E11" s="15" t="s">
        <v>8</v>
      </c>
      <c r="F11" s="45" t="s">
        <v>45</v>
      </c>
      <c r="G11" s="20" t="s">
        <v>149</v>
      </c>
      <c r="H11" s="31"/>
      <c r="I11" s="12" t="s">
        <v>9</v>
      </c>
      <c r="J11" s="13" t="s">
        <v>55</v>
      </c>
      <c r="K11" s="16" t="s">
        <v>54</v>
      </c>
      <c r="L11" s="13" t="s">
        <v>56</v>
      </c>
      <c r="M11" s="13" t="s">
        <v>48</v>
      </c>
      <c r="O11" s="20" t="s">
        <v>249</v>
      </c>
      <c r="P11" s="42" t="s">
        <v>205</v>
      </c>
      <c r="R11" s="13" t="s">
        <v>217</v>
      </c>
      <c r="T11" s="13" t="s">
        <v>233</v>
      </c>
      <c r="U11" s="13" t="s">
        <v>239</v>
      </c>
    </row>
    <row r="12" spans="1:29" ht="72.5" x14ac:dyDescent="0.35">
      <c r="A12" s="24" t="s">
        <v>57</v>
      </c>
      <c r="B12" s="13" t="s">
        <v>241</v>
      </c>
      <c r="C12" s="23" t="s">
        <v>37</v>
      </c>
      <c r="D12" s="23" t="str">
        <f t="shared" si="0"/>
        <v>Radiação Não Ionizante-Inexistente ou Extremamente Remota (Matriz Q/F/B)-Média</v>
      </c>
      <c r="E12" s="15" t="s">
        <v>10</v>
      </c>
      <c r="F12" s="45" t="s">
        <v>43</v>
      </c>
      <c r="G12" s="20" t="s">
        <v>150</v>
      </c>
      <c r="H12" s="31"/>
      <c r="I12" s="12" t="s">
        <v>58</v>
      </c>
      <c r="J12" s="13" t="s">
        <v>59</v>
      </c>
      <c r="K12" s="16" t="s">
        <v>60</v>
      </c>
      <c r="L12" s="13" t="s">
        <v>61</v>
      </c>
      <c r="M12" s="13" t="s">
        <v>48</v>
      </c>
      <c r="O12" s="20" t="s">
        <v>261</v>
      </c>
      <c r="P12" s="41" t="s">
        <v>206</v>
      </c>
      <c r="R12" s="13" t="s">
        <v>218</v>
      </c>
      <c r="T12" s="18"/>
      <c r="U12" s="13" t="s">
        <v>240</v>
      </c>
    </row>
    <row r="13" spans="1:29" ht="72.5" x14ac:dyDescent="0.35">
      <c r="A13" s="24" t="s">
        <v>57</v>
      </c>
      <c r="B13" s="13" t="s">
        <v>242</v>
      </c>
      <c r="C13" s="23" t="s">
        <v>37</v>
      </c>
      <c r="D13" s="23" t="str">
        <f t="shared" si="0"/>
        <v>Radiação Não Ionizante-Remota
(Matriz Q/F/B)-Média</v>
      </c>
      <c r="E13" s="15" t="s">
        <v>10</v>
      </c>
      <c r="F13" s="45" t="s">
        <v>43</v>
      </c>
      <c r="G13" s="20" t="s">
        <v>150</v>
      </c>
      <c r="H13" s="31"/>
      <c r="I13" s="12" t="s">
        <v>58</v>
      </c>
      <c r="J13" s="13" t="s">
        <v>59</v>
      </c>
      <c r="K13" s="16" t="s">
        <v>60</v>
      </c>
      <c r="L13" s="13" t="s">
        <v>61</v>
      </c>
      <c r="M13" s="13" t="s">
        <v>48</v>
      </c>
      <c r="O13" s="20" t="s">
        <v>69</v>
      </c>
      <c r="P13" s="41" t="s">
        <v>207</v>
      </c>
    </row>
    <row r="14" spans="1:29" ht="72.5" x14ac:dyDescent="0.35">
      <c r="A14" s="24" t="s">
        <v>57</v>
      </c>
      <c r="B14" s="13" t="s">
        <v>243</v>
      </c>
      <c r="C14" s="23" t="s">
        <v>37</v>
      </c>
      <c r="D14" s="23" t="str">
        <f t="shared" si="0"/>
        <v>Radiação Não Ionizante-Pouco Provável 
(Matriz Q/F/B)-Média</v>
      </c>
      <c r="E14" s="15" t="s">
        <v>10</v>
      </c>
      <c r="F14" s="45" t="s">
        <v>43</v>
      </c>
      <c r="G14" s="20" t="s">
        <v>150</v>
      </c>
      <c r="H14" s="31"/>
      <c r="I14" s="12" t="s">
        <v>58</v>
      </c>
      <c r="J14" s="13" t="s">
        <v>59</v>
      </c>
      <c r="K14" s="16" t="s">
        <v>60</v>
      </c>
      <c r="L14" s="13" t="s">
        <v>61</v>
      </c>
      <c r="M14" s="13" t="s">
        <v>48</v>
      </c>
      <c r="O14" s="20" t="s">
        <v>265</v>
      </c>
      <c r="P14" s="41" t="s">
        <v>208</v>
      </c>
    </row>
    <row r="15" spans="1:29" ht="73" thickBot="1" x14ac:dyDescent="0.4">
      <c r="A15" s="24" t="s">
        <v>57</v>
      </c>
      <c r="B15" s="13" t="s">
        <v>244</v>
      </c>
      <c r="C15" s="23" t="s">
        <v>37</v>
      </c>
      <c r="D15" s="23" t="str">
        <f t="shared" si="0"/>
        <v>Radiação Não Ionizante-Provável 
(Matriz Q/F/B)-Média</v>
      </c>
      <c r="E15" s="15" t="s">
        <v>40</v>
      </c>
      <c r="F15" s="45" t="s">
        <v>44</v>
      </c>
      <c r="G15" s="20" t="s">
        <v>150</v>
      </c>
      <c r="H15" s="31"/>
      <c r="I15" s="12" t="s">
        <v>58</v>
      </c>
      <c r="J15" s="13" t="s">
        <v>59</v>
      </c>
      <c r="K15" s="16" t="s">
        <v>60</v>
      </c>
      <c r="L15" s="13" t="s">
        <v>61</v>
      </c>
      <c r="M15" s="13" t="s">
        <v>48</v>
      </c>
      <c r="O15" s="20" t="s">
        <v>132</v>
      </c>
      <c r="P15" s="40" t="s">
        <v>209</v>
      </c>
    </row>
    <row r="16" spans="1:29" ht="72.5" x14ac:dyDescent="0.35">
      <c r="A16" s="24" t="s">
        <v>57</v>
      </c>
      <c r="B16" s="13" t="s">
        <v>245</v>
      </c>
      <c r="C16" s="23" t="s">
        <v>37</v>
      </c>
      <c r="D16" s="23" t="str">
        <f t="shared" si="0"/>
        <v>Radiação Não Ionizante-Frequente
(Matriz Q/F/B))-Média</v>
      </c>
      <c r="E16" s="15" t="s">
        <v>8</v>
      </c>
      <c r="F16" s="45" t="s">
        <v>45</v>
      </c>
      <c r="G16" s="20" t="s">
        <v>150</v>
      </c>
      <c r="H16" s="31"/>
      <c r="I16" s="12" t="s">
        <v>58</v>
      </c>
      <c r="J16" s="13" t="s">
        <v>59</v>
      </c>
      <c r="K16" s="16" t="s">
        <v>60</v>
      </c>
      <c r="L16" s="13" t="s">
        <v>61</v>
      </c>
      <c r="M16" s="13" t="s">
        <v>48</v>
      </c>
      <c r="O16" s="20" t="s">
        <v>166</v>
      </c>
      <c r="P16" s="41" t="s">
        <v>210</v>
      </c>
    </row>
    <row r="17" spans="1:16" ht="44" thickBot="1" x14ac:dyDescent="0.4">
      <c r="A17" s="24" t="s">
        <v>147</v>
      </c>
      <c r="B17" s="13" t="s">
        <v>241</v>
      </c>
      <c r="C17" s="23" t="s">
        <v>37</v>
      </c>
      <c r="D17" s="23" t="str">
        <f t="shared" si="0"/>
        <v>Vibração Corpo Inteiro-Inexistente ou Extremamente Remota (Matriz Q/F/B)-Média</v>
      </c>
      <c r="E17" s="15" t="s">
        <v>10</v>
      </c>
      <c r="F17" s="45" t="s">
        <v>43</v>
      </c>
      <c r="G17" s="24" t="s">
        <v>181</v>
      </c>
      <c r="I17" s="15" t="s">
        <v>303</v>
      </c>
      <c r="J17" s="46" t="s">
        <v>305</v>
      </c>
      <c r="K17" s="16" t="s">
        <v>304</v>
      </c>
      <c r="L17" s="15" t="s">
        <v>306</v>
      </c>
      <c r="M17" s="13" t="s">
        <v>48</v>
      </c>
      <c r="O17" s="20" t="s">
        <v>276</v>
      </c>
      <c r="P17" s="40" t="s">
        <v>211</v>
      </c>
    </row>
    <row r="18" spans="1:16" ht="43.5" x14ac:dyDescent="0.35">
      <c r="A18" s="24" t="s">
        <v>147</v>
      </c>
      <c r="B18" s="13" t="s">
        <v>242</v>
      </c>
      <c r="C18" s="23" t="s">
        <v>37</v>
      </c>
      <c r="D18" s="23" t="str">
        <f t="shared" si="0"/>
        <v>Vibração Corpo Inteiro-Remota
(Matriz Q/F/B)-Média</v>
      </c>
      <c r="E18" s="15" t="s">
        <v>10</v>
      </c>
      <c r="F18" s="45" t="s">
        <v>43</v>
      </c>
      <c r="G18" s="24" t="s">
        <v>181</v>
      </c>
      <c r="I18" s="15" t="s">
        <v>303</v>
      </c>
      <c r="J18" s="46" t="s">
        <v>305</v>
      </c>
      <c r="K18" s="16" t="s">
        <v>304</v>
      </c>
      <c r="L18" s="15" t="s">
        <v>306</v>
      </c>
      <c r="M18" s="13" t="s">
        <v>48</v>
      </c>
      <c r="O18" s="20" t="s">
        <v>84</v>
      </c>
      <c r="P18" s="42" t="s">
        <v>212</v>
      </c>
    </row>
    <row r="19" spans="1:16" ht="43.5" x14ac:dyDescent="0.35">
      <c r="A19" s="24" t="s">
        <v>147</v>
      </c>
      <c r="B19" s="13" t="s">
        <v>243</v>
      </c>
      <c r="C19" s="23" t="s">
        <v>37</v>
      </c>
      <c r="D19" s="23" t="str">
        <f t="shared" si="0"/>
        <v>Vibração Corpo Inteiro-Pouco Provável 
(Matriz Q/F/B)-Média</v>
      </c>
      <c r="E19" s="15" t="s">
        <v>10</v>
      </c>
      <c r="F19" s="45" t="s">
        <v>43</v>
      </c>
      <c r="G19" s="24" t="s">
        <v>181</v>
      </c>
      <c r="I19" s="15" t="s">
        <v>303</v>
      </c>
      <c r="J19" s="46" t="s">
        <v>305</v>
      </c>
      <c r="K19" s="16" t="s">
        <v>304</v>
      </c>
      <c r="L19" s="15" t="s">
        <v>306</v>
      </c>
      <c r="M19" s="13" t="s">
        <v>48</v>
      </c>
      <c r="O19" s="20" t="s">
        <v>138</v>
      </c>
      <c r="P19" s="41" t="s">
        <v>213</v>
      </c>
    </row>
    <row r="20" spans="1:16" ht="43.5" x14ac:dyDescent="0.35">
      <c r="A20" s="24" t="s">
        <v>147</v>
      </c>
      <c r="B20" s="13" t="s">
        <v>244</v>
      </c>
      <c r="C20" s="23" t="s">
        <v>37</v>
      </c>
      <c r="D20" s="23" t="str">
        <f t="shared" si="0"/>
        <v>Vibração Corpo Inteiro-Provável 
(Matriz Q/F/B)-Média</v>
      </c>
      <c r="E20" s="15" t="s">
        <v>40</v>
      </c>
      <c r="F20" s="45" t="s">
        <v>44</v>
      </c>
      <c r="G20" s="24" t="s">
        <v>181</v>
      </c>
      <c r="I20" s="15" t="s">
        <v>303</v>
      </c>
      <c r="J20" s="46" t="s">
        <v>305</v>
      </c>
      <c r="K20" s="16" t="s">
        <v>304</v>
      </c>
      <c r="L20" s="15" t="s">
        <v>306</v>
      </c>
      <c r="M20" s="13" t="s">
        <v>48</v>
      </c>
      <c r="O20" s="20" t="s">
        <v>111</v>
      </c>
    </row>
    <row r="21" spans="1:16" ht="58" x14ac:dyDescent="0.35">
      <c r="A21" s="24" t="s">
        <v>147</v>
      </c>
      <c r="B21" s="13" t="s">
        <v>245</v>
      </c>
      <c r="C21" s="23" t="s">
        <v>37</v>
      </c>
      <c r="D21" s="23" t="str">
        <f t="shared" si="0"/>
        <v>Vibração Corpo Inteiro-Frequente
(Matriz Q/F/B))-Média</v>
      </c>
      <c r="E21" s="15" t="s">
        <v>8</v>
      </c>
      <c r="F21" s="45" t="s">
        <v>45</v>
      </c>
      <c r="G21" s="24" t="s">
        <v>181</v>
      </c>
      <c r="I21" s="15" t="s">
        <v>303</v>
      </c>
      <c r="J21" s="46" t="s">
        <v>305</v>
      </c>
      <c r="K21" s="16" t="s">
        <v>304</v>
      </c>
      <c r="L21" s="15" t="s">
        <v>306</v>
      </c>
      <c r="M21" s="13" t="s">
        <v>48</v>
      </c>
      <c r="O21" s="20" t="s">
        <v>134</v>
      </c>
    </row>
    <row r="22" spans="1:16" ht="29" x14ac:dyDescent="0.35">
      <c r="A22" s="24" t="s">
        <v>57</v>
      </c>
      <c r="B22" s="13" t="s">
        <v>241</v>
      </c>
      <c r="C22" s="23" t="s">
        <v>37</v>
      </c>
      <c r="D22" s="23" t="str">
        <f t="shared" si="0"/>
        <v>Radiação Não Ionizante-Inexistente ou Extremamente Remota (Matriz Q/F/B)-Média</v>
      </c>
      <c r="E22" s="15" t="s">
        <v>10</v>
      </c>
      <c r="F22" s="45" t="s">
        <v>43</v>
      </c>
      <c r="G22" s="24" t="s">
        <v>150</v>
      </c>
      <c r="I22" s="24"/>
      <c r="J22" s="24"/>
      <c r="K22" s="69"/>
      <c r="L22" s="24"/>
      <c r="M22" s="13" t="s">
        <v>48</v>
      </c>
      <c r="O22" s="20" t="s">
        <v>128</v>
      </c>
    </row>
    <row r="23" spans="1:16" ht="29" x14ac:dyDescent="0.35">
      <c r="A23" s="24" t="s">
        <v>57</v>
      </c>
      <c r="B23" s="13" t="s">
        <v>242</v>
      </c>
      <c r="C23" s="23" t="s">
        <v>37</v>
      </c>
      <c r="D23" s="23" t="str">
        <f t="shared" si="0"/>
        <v>Radiação Não Ionizante-Remota
(Matriz Q/F/B)-Média</v>
      </c>
      <c r="E23" s="15" t="s">
        <v>10</v>
      </c>
      <c r="F23" s="45" t="s">
        <v>43</v>
      </c>
      <c r="G23" s="24" t="s">
        <v>150</v>
      </c>
      <c r="I23" s="24"/>
      <c r="J23" s="24"/>
      <c r="K23" s="69"/>
      <c r="L23" s="24"/>
      <c r="M23" s="13" t="s">
        <v>48</v>
      </c>
      <c r="O23" s="20" t="s">
        <v>268</v>
      </c>
    </row>
    <row r="24" spans="1:16" ht="29" x14ac:dyDescent="0.35">
      <c r="A24" s="24" t="s">
        <v>57</v>
      </c>
      <c r="B24" s="13" t="s">
        <v>243</v>
      </c>
      <c r="C24" s="23" t="s">
        <v>37</v>
      </c>
      <c r="D24" s="23" t="str">
        <f t="shared" si="0"/>
        <v>Radiação Não Ionizante-Pouco Provável 
(Matriz Q/F/B)-Média</v>
      </c>
      <c r="E24" s="15" t="s">
        <v>10</v>
      </c>
      <c r="F24" s="45" t="s">
        <v>43</v>
      </c>
      <c r="G24" s="24" t="s">
        <v>150</v>
      </c>
      <c r="I24" s="24"/>
      <c r="J24" s="24"/>
      <c r="K24" s="69"/>
      <c r="L24" s="24"/>
      <c r="M24" s="13" t="s">
        <v>48</v>
      </c>
      <c r="O24" s="20" t="s">
        <v>127</v>
      </c>
    </row>
    <row r="25" spans="1:16" ht="43.5" x14ac:dyDescent="0.35">
      <c r="A25" s="24" t="s">
        <v>57</v>
      </c>
      <c r="B25" s="13" t="s">
        <v>244</v>
      </c>
      <c r="C25" s="23" t="s">
        <v>37</v>
      </c>
      <c r="D25" s="23" t="str">
        <f t="shared" si="0"/>
        <v>Radiação Não Ionizante-Provável 
(Matriz Q/F/B)-Média</v>
      </c>
      <c r="E25" s="15" t="s">
        <v>40</v>
      </c>
      <c r="F25" s="45" t="s">
        <v>44</v>
      </c>
      <c r="G25" s="24" t="s">
        <v>150</v>
      </c>
      <c r="I25" s="24"/>
      <c r="J25" s="24"/>
      <c r="K25" s="69"/>
      <c r="L25" s="24"/>
      <c r="M25" s="13" t="s">
        <v>48</v>
      </c>
      <c r="O25" s="20" t="s">
        <v>133</v>
      </c>
    </row>
    <row r="26" spans="1:16" ht="58" x14ac:dyDescent="0.35">
      <c r="A26" s="24" t="s">
        <v>57</v>
      </c>
      <c r="B26" s="13" t="s">
        <v>245</v>
      </c>
      <c r="C26" s="23" t="s">
        <v>37</v>
      </c>
      <c r="D26" s="23" t="str">
        <f t="shared" si="0"/>
        <v>Radiação Não Ionizante-Frequente
(Matriz Q/F/B))-Média</v>
      </c>
      <c r="E26" s="15" t="s">
        <v>8</v>
      </c>
      <c r="F26" s="45" t="s">
        <v>45</v>
      </c>
      <c r="G26" s="24" t="s">
        <v>150</v>
      </c>
      <c r="I26" s="24"/>
      <c r="J26" s="24"/>
      <c r="K26" s="69"/>
      <c r="L26" s="24"/>
      <c r="M26" s="13" t="s">
        <v>48</v>
      </c>
      <c r="O26" s="20" t="s">
        <v>79</v>
      </c>
    </row>
    <row r="27" spans="1:16" ht="72.5" x14ac:dyDescent="0.35">
      <c r="A27" s="17" t="s">
        <v>99</v>
      </c>
      <c r="B27" s="13" t="s">
        <v>241</v>
      </c>
      <c r="C27" s="23" t="s">
        <v>37</v>
      </c>
      <c r="D27" s="23" t="str">
        <f t="shared" si="0"/>
        <v>Propano-Inexistente ou Extremamente Remota (Matriz Q/F/B)-Média</v>
      </c>
      <c r="E27" s="15" t="s">
        <v>10</v>
      </c>
      <c r="F27" s="45" t="s">
        <v>43</v>
      </c>
      <c r="G27" s="24" t="s">
        <v>151</v>
      </c>
      <c r="I27" s="13" t="s">
        <v>101</v>
      </c>
      <c r="J27" s="13" t="s">
        <v>102</v>
      </c>
      <c r="K27" s="16" t="s">
        <v>100</v>
      </c>
      <c r="L27" s="13" t="s">
        <v>105</v>
      </c>
      <c r="M27" s="13" t="s">
        <v>49</v>
      </c>
      <c r="O27" s="20" t="s">
        <v>182</v>
      </c>
    </row>
    <row r="28" spans="1:16" ht="72.5" x14ac:dyDescent="0.35">
      <c r="A28" s="17" t="s">
        <v>99</v>
      </c>
      <c r="B28" s="13" t="s">
        <v>242</v>
      </c>
      <c r="C28" s="23" t="s">
        <v>37</v>
      </c>
      <c r="D28" s="23" t="str">
        <f t="shared" si="0"/>
        <v>Propano-Remota
(Matriz Q/F/B)-Média</v>
      </c>
      <c r="E28" s="15" t="s">
        <v>10</v>
      </c>
      <c r="F28" s="45" t="s">
        <v>43</v>
      </c>
      <c r="G28" s="24" t="s">
        <v>151</v>
      </c>
      <c r="I28" s="13" t="s">
        <v>101</v>
      </c>
      <c r="J28" s="13" t="s">
        <v>102</v>
      </c>
      <c r="K28" s="16" t="s">
        <v>100</v>
      </c>
      <c r="L28" s="13" t="s">
        <v>105</v>
      </c>
      <c r="M28" s="13" t="s">
        <v>49</v>
      </c>
      <c r="O28" s="20" t="s">
        <v>275</v>
      </c>
    </row>
    <row r="29" spans="1:16" ht="72.5" x14ac:dyDescent="0.35">
      <c r="A29" s="17" t="s">
        <v>99</v>
      </c>
      <c r="B29" s="13" t="s">
        <v>243</v>
      </c>
      <c r="C29" s="23" t="s">
        <v>37</v>
      </c>
      <c r="D29" s="23" t="str">
        <f t="shared" si="0"/>
        <v>Propano-Pouco Provável 
(Matriz Q/F/B)-Média</v>
      </c>
      <c r="E29" s="15" t="s">
        <v>10</v>
      </c>
      <c r="F29" s="45" t="s">
        <v>43</v>
      </c>
      <c r="G29" s="24" t="s">
        <v>151</v>
      </c>
      <c r="I29" s="13" t="s">
        <v>101</v>
      </c>
      <c r="J29" s="13" t="s">
        <v>102</v>
      </c>
      <c r="K29" s="16" t="s">
        <v>100</v>
      </c>
      <c r="L29" s="13" t="s">
        <v>105</v>
      </c>
      <c r="M29" s="13" t="s">
        <v>49</v>
      </c>
      <c r="O29" s="20" t="s">
        <v>112</v>
      </c>
    </row>
    <row r="30" spans="1:16" ht="72.5" x14ac:dyDescent="0.35">
      <c r="A30" s="17" t="s">
        <v>99</v>
      </c>
      <c r="B30" s="13" t="s">
        <v>244</v>
      </c>
      <c r="C30" s="23" t="s">
        <v>37</v>
      </c>
      <c r="D30" s="23" t="str">
        <f t="shared" si="0"/>
        <v>Propano-Provável 
(Matriz Q/F/B)-Média</v>
      </c>
      <c r="E30" s="15" t="s">
        <v>40</v>
      </c>
      <c r="F30" s="45" t="s">
        <v>44</v>
      </c>
      <c r="G30" s="24" t="s">
        <v>151</v>
      </c>
      <c r="I30" s="13" t="s">
        <v>101</v>
      </c>
      <c r="J30" s="13" t="s">
        <v>102</v>
      </c>
      <c r="K30" s="16" t="s">
        <v>100</v>
      </c>
      <c r="L30" s="13" t="s">
        <v>105</v>
      </c>
      <c r="M30" s="13" t="s">
        <v>49</v>
      </c>
      <c r="O30" s="20" t="s">
        <v>108</v>
      </c>
    </row>
    <row r="31" spans="1:16" ht="72.5" x14ac:dyDescent="0.35">
      <c r="A31" s="17" t="s">
        <v>99</v>
      </c>
      <c r="B31" s="13" t="s">
        <v>245</v>
      </c>
      <c r="C31" s="23" t="s">
        <v>37</v>
      </c>
      <c r="D31" s="23" t="str">
        <f t="shared" si="0"/>
        <v>Propano-Frequente
(Matriz Q/F/B))-Média</v>
      </c>
      <c r="E31" s="15" t="s">
        <v>8</v>
      </c>
      <c r="F31" s="45" t="s">
        <v>45</v>
      </c>
      <c r="G31" s="24" t="s">
        <v>151</v>
      </c>
      <c r="I31" s="13" t="s">
        <v>101</v>
      </c>
      <c r="J31" s="13" t="s">
        <v>102</v>
      </c>
      <c r="K31" s="16" t="s">
        <v>100</v>
      </c>
      <c r="L31" s="13" t="s">
        <v>105</v>
      </c>
      <c r="M31" s="13" t="s">
        <v>49</v>
      </c>
      <c r="O31" s="20" t="s">
        <v>123</v>
      </c>
    </row>
    <row r="32" spans="1:16" ht="87" x14ac:dyDescent="0.35">
      <c r="A32" s="17" t="s">
        <v>103</v>
      </c>
      <c r="B32" s="13" t="s">
        <v>241</v>
      </c>
      <c r="C32" s="23" t="s">
        <v>39</v>
      </c>
      <c r="D32" s="23" t="str">
        <f t="shared" si="0"/>
        <v>Benzeno-Inexistente ou Extremamente Remota (Matriz Q/F/B)-Muito Alta</v>
      </c>
      <c r="E32" s="15" t="s">
        <v>10</v>
      </c>
      <c r="F32" s="18" t="s">
        <v>43</v>
      </c>
      <c r="G32" s="24" t="s">
        <v>152</v>
      </c>
      <c r="I32" s="20" t="s">
        <v>184</v>
      </c>
      <c r="J32" s="13" t="s">
        <v>106</v>
      </c>
      <c r="K32" s="16" t="s">
        <v>185</v>
      </c>
      <c r="L32" s="13" t="s">
        <v>107</v>
      </c>
      <c r="M32" s="13" t="s">
        <v>49</v>
      </c>
      <c r="O32" s="20" t="s">
        <v>99</v>
      </c>
    </row>
    <row r="33" spans="1:15" ht="87" x14ac:dyDescent="0.35">
      <c r="A33" s="17" t="s">
        <v>103</v>
      </c>
      <c r="B33" s="13" t="s">
        <v>242</v>
      </c>
      <c r="C33" s="23" t="s">
        <v>39</v>
      </c>
      <c r="D33" s="23" t="str">
        <f t="shared" si="0"/>
        <v>Benzeno-Remota
(Matriz Q/F/B)-Muito Alta</v>
      </c>
      <c r="E33" s="15" t="s">
        <v>40</v>
      </c>
      <c r="F33" s="45" t="s">
        <v>44</v>
      </c>
      <c r="G33" s="24" t="s">
        <v>151</v>
      </c>
      <c r="I33" s="20" t="s">
        <v>184</v>
      </c>
      <c r="J33" s="13" t="s">
        <v>106</v>
      </c>
      <c r="K33" s="16" t="s">
        <v>185</v>
      </c>
      <c r="L33" s="13" t="s">
        <v>107</v>
      </c>
      <c r="M33" s="13" t="s">
        <v>49</v>
      </c>
      <c r="O33" s="20" t="s">
        <v>62</v>
      </c>
    </row>
    <row r="34" spans="1:15" ht="87" x14ac:dyDescent="0.35">
      <c r="A34" s="17" t="s">
        <v>103</v>
      </c>
      <c r="B34" s="13" t="s">
        <v>243</v>
      </c>
      <c r="C34" s="23" t="s">
        <v>39</v>
      </c>
      <c r="D34" s="23" t="str">
        <f t="shared" si="0"/>
        <v>Benzeno-Pouco Provável 
(Matriz Q/F/B)-Muito Alta</v>
      </c>
      <c r="E34" s="15" t="s">
        <v>8</v>
      </c>
      <c r="F34" s="45" t="s">
        <v>45</v>
      </c>
      <c r="G34" s="24" t="s">
        <v>152</v>
      </c>
      <c r="I34" s="20" t="s">
        <v>184</v>
      </c>
      <c r="J34" s="13" t="s">
        <v>106</v>
      </c>
      <c r="K34" s="16" t="s">
        <v>185</v>
      </c>
      <c r="L34" s="13" t="s">
        <v>107</v>
      </c>
      <c r="M34" s="13" t="s">
        <v>49</v>
      </c>
      <c r="O34" s="20" t="s">
        <v>118</v>
      </c>
    </row>
    <row r="35" spans="1:15" ht="87" x14ac:dyDescent="0.35">
      <c r="A35" s="17" t="s">
        <v>103</v>
      </c>
      <c r="B35" s="13" t="s">
        <v>244</v>
      </c>
      <c r="C35" s="23" t="s">
        <v>39</v>
      </c>
      <c r="D35" s="23" t="str">
        <f t="shared" si="0"/>
        <v>Benzeno-Provável 
(Matriz Q/F/B)-Muito Alta</v>
      </c>
      <c r="E35" s="23" t="s">
        <v>41</v>
      </c>
      <c r="F35" s="45" t="s">
        <v>46</v>
      </c>
      <c r="G35" s="24" t="s">
        <v>152</v>
      </c>
      <c r="I35" s="20" t="s">
        <v>184</v>
      </c>
      <c r="J35" s="13" t="s">
        <v>106</v>
      </c>
      <c r="K35" s="16" t="s">
        <v>185</v>
      </c>
      <c r="L35" s="13" t="s">
        <v>107</v>
      </c>
      <c r="M35" s="13" t="s">
        <v>49</v>
      </c>
      <c r="O35" s="20" t="s">
        <v>57</v>
      </c>
    </row>
    <row r="36" spans="1:15" ht="87" x14ac:dyDescent="0.35">
      <c r="A36" s="17" t="s">
        <v>103</v>
      </c>
      <c r="B36" s="13" t="s">
        <v>245</v>
      </c>
      <c r="C36" s="23" t="s">
        <v>39</v>
      </c>
      <c r="D36" s="23" t="str">
        <f t="shared" si="0"/>
        <v>Benzeno-Frequente
(Matriz Q/F/B))-Muito Alta</v>
      </c>
      <c r="E36" s="23" t="s">
        <v>41</v>
      </c>
      <c r="F36" s="45" t="s">
        <v>46</v>
      </c>
      <c r="G36" s="24" t="s">
        <v>152</v>
      </c>
      <c r="I36" s="20" t="s">
        <v>184</v>
      </c>
      <c r="J36" s="13" t="s">
        <v>106</v>
      </c>
      <c r="K36" s="16" t="s">
        <v>185</v>
      </c>
      <c r="L36" s="13" t="s">
        <v>107</v>
      </c>
      <c r="M36" s="13" t="s">
        <v>49</v>
      </c>
      <c r="O36" s="20" t="s">
        <v>6</v>
      </c>
    </row>
    <row r="37" spans="1:15" ht="87" x14ac:dyDescent="0.35">
      <c r="A37" s="24" t="s">
        <v>108</v>
      </c>
      <c r="B37" s="13" t="s">
        <v>241</v>
      </c>
      <c r="C37" s="23" t="s">
        <v>37</v>
      </c>
      <c r="D37" s="23" t="str">
        <f t="shared" si="0"/>
        <v>Óleo Diesel-Inexistente ou Extremamente Remota (Matriz Q/F/B)-Média</v>
      </c>
      <c r="E37" s="15" t="s">
        <v>10</v>
      </c>
      <c r="F37" s="45" t="s">
        <v>43</v>
      </c>
      <c r="G37" s="24" t="s">
        <v>153</v>
      </c>
      <c r="I37" s="13" t="s">
        <v>109</v>
      </c>
      <c r="J37" s="13" t="s">
        <v>110</v>
      </c>
      <c r="K37" s="16" t="s">
        <v>120</v>
      </c>
      <c r="L37" s="13" t="s">
        <v>121</v>
      </c>
      <c r="M37" s="13" t="s">
        <v>49</v>
      </c>
      <c r="O37" s="20" t="s">
        <v>284</v>
      </c>
    </row>
    <row r="38" spans="1:15" ht="87" x14ac:dyDescent="0.35">
      <c r="A38" s="24" t="s">
        <v>108</v>
      </c>
      <c r="B38" s="13" t="s">
        <v>242</v>
      </c>
      <c r="C38" s="23" t="s">
        <v>37</v>
      </c>
      <c r="D38" s="23" t="str">
        <f t="shared" si="0"/>
        <v>Óleo Diesel-Remota
(Matriz Q/F/B)-Média</v>
      </c>
      <c r="E38" s="15" t="s">
        <v>10</v>
      </c>
      <c r="F38" s="45" t="s">
        <v>43</v>
      </c>
      <c r="G38" s="24" t="s">
        <v>153</v>
      </c>
      <c r="I38" s="13" t="s">
        <v>109</v>
      </c>
      <c r="J38" s="13" t="s">
        <v>110</v>
      </c>
      <c r="K38" s="16" t="s">
        <v>120</v>
      </c>
      <c r="L38" s="13" t="s">
        <v>121</v>
      </c>
      <c r="M38" s="13" t="s">
        <v>49</v>
      </c>
      <c r="O38" s="20" t="s">
        <v>113</v>
      </c>
    </row>
    <row r="39" spans="1:15" ht="87" x14ac:dyDescent="0.35">
      <c r="A39" s="24" t="s">
        <v>108</v>
      </c>
      <c r="B39" s="13" t="s">
        <v>243</v>
      </c>
      <c r="C39" s="23" t="s">
        <v>37</v>
      </c>
      <c r="D39" s="23" t="str">
        <f t="shared" si="0"/>
        <v>Óleo Diesel-Pouco Provável 
(Matriz Q/F/B)-Média</v>
      </c>
      <c r="E39" s="15" t="s">
        <v>10</v>
      </c>
      <c r="F39" s="45" t="s">
        <v>43</v>
      </c>
      <c r="G39" s="24" t="s">
        <v>153</v>
      </c>
      <c r="I39" s="13" t="s">
        <v>109</v>
      </c>
      <c r="J39" s="13" t="s">
        <v>110</v>
      </c>
      <c r="K39" s="16" t="s">
        <v>120</v>
      </c>
      <c r="L39" s="13" t="s">
        <v>121</v>
      </c>
      <c r="M39" s="13" t="s">
        <v>49</v>
      </c>
      <c r="O39" s="20" t="s">
        <v>74</v>
      </c>
    </row>
    <row r="40" spans="1:15" ht="87" x14ac:dyDescent="0.35">
      <c r="A40" s="24" t="s">
        <v>108</v>
      </c>
      <c r="B40" s="13" t="s">
        <v>244</v>
      </c>
      <c r="C40" s="23" t="s">
        <v>37</v>
      </c>
      <c r="D40" s="23" t="str">
        <f t="shared" si="0"/>
        <v>Óleo Diesel-Provável 
(Matriz Q/F/B)-Média</v>
      </c>
      <c r="E40" s="15" t="s">
        <v>40</v>
      </c>
      <c r="F40" s="45" t="s">
        <v>267</v>
      </c>
      <c r="G40" s="24" t="s">
        <v>153</v>
      </c>
      <c r="I40" s="13" t="s">
        <v>109</v>
      </c>
      <c r="J40" s="13" t="s">
        <v>110</v>
      </c>
      <c r="K40" s="16" t="s">
        <v>120</v>
      </c>
      <c r="L40" s="13" t="s">
        <v>121</v>
      </c>
      <c r="M40" s="13" t="s">
        <v>49</v>
      </c>
      <c r="O40" s="20" t="s">
        <v>147</v>
      </c>
    </row>
    <row r="41" spans="1:15" ht="87" x14ac:dyDescent="0.35">
      <c r="A41" s="24" t="s">
        <v>108</v>
      </c>
      <c r="B41" s="13" t="s">
        <v>245</v>
      </c>
      <c r="C41" s="23" t="s">
        <v>37</v>
      </c>
      <c r="D41" s="23" t="str">
        <f t="shared" si="0"/>
        <v>Óleo Diesel-Frequente
(Matriz Q/F/B))-Média</v>
      </c>
      <c r="E41" s="15" t="s">
        <v>8</v>
      </c>
      <c r="F41" s="45" t="s">
        <v>45</v>
      </c>
      <c r="G41" s="24" t="s">
        <v>153</v>
      </c>
      <c r="I41" s="13" t="s">
        <v>109</v>
      </c>
      <c r="J41" s="13" t="s">
        <v>110</v>
      </c>
      <c r="K41" s="16" t="s">
        <v>120</v>
      </c>
      <c r="L41" s="13" t="s">
        <v>121</v>
      </c>
      <c r="M41" s="13" t="s">
        <v>49</v>
      </c>
      <c r="O41" s="32" t="s">
        <v>295</v>
      </c>
    </row>
    <row r="42" spans="1:15" ht="87" x14ac:dyDescent="0.35">
      <c r="A42" s="24" t="s">
        <v>111</v>
      </c>
      <c r="B42" s="13" t="s">
        <v>241</v>
      </c>
      <c r="C42" s="23" t="s">
        <v>37</v>
      </c>
      <c r="D42" s="23" t="str">
        <f t="shared" si="0"/>
        <v>Gasolina-Inexistente ou Extremamente Remota (Matriz Q/F/B)-Média</v>
      </c>
      <c r="E42" s="15" t="s">
        <v>10</v>
      </c>
      <c r="F42" s="45" t="s">
        <v>43</v>
      </c>
      <c r="G42" s="24" t="s">
        <v>154</v>
      </c>
      <c r="I42" s="13" t="s">
        <v>109</v>
      </c>
      <c r="J42" s="13" t="s">
        <v>110</v>
      </c>
      <c r="K42" s="16" t="s">
        <v>120</v>
      </c>
      <c r="L42" s="13" t="s">
        <v>122</v>
      </c>
      <c r="M42" s="13" t="s">
        <v>49</v>
      </c>
      <c r="O42" s="55" t="s">
        <v>302</v>
      </c>
    </row>
    <row r="43" spans="1:15" ht="87" x14ac:dyDescent="0.35">
      <c r="A43" s="24" t="s">
        <v>111</v>
      </c>
      <c r="B43" s="13" t="s">
        <v>242</v>
      </c>
      <c r="C43" s="23" t="s">
        <v>37</v>
      </c>
      <c r="D43" s="23" t="str">
        <f t="shared" si="0"/>
        <v>Gasolina-Remota
(Matriz Q/F/B)-Média</v>
      </c>
      <c r="E43" s="15" t="s">
        <v>10</v>
      </c>
      <c r="F43" s="45" t="s">
        <v>43</v>
      </c>
      <c r="G43" s="24" t="s">
        <v>154</v>
      </c>
      <c r="I43" s="13" t="s">
        <v>109</v>
      </c>
      <c r="J43" s="13" t="s">
        <v>110</v>
      </c>
      <c r="K43" s="16" t="s">
        <v>120</v>
      </c>
      <c r="L43" s="13" t="s">
        <v>122</v>
      </c>
      <c r="M43" s="13" t="s">
        <v>49</v>
      </c>
    </row>
    <row r="44" spans="1:15" ht="87" x14ac:dyDescent="0.35">
      <c r="A44" s="24" t="s">
        <v>111</v>
      </c>
      <c r="B44" s="13" t="s">
        <v>243</v>
      </c>
      <c r="C44" s="23" t="s">
        <v>37</v>
      </c>
      <c r="D44" s="23" t="str">
        <f t="shared" si="0"/>
        <v>Gasolina-Pouco Provável 
(Matriz Q/F/B)-Média</v>
      </c>
      <c r="E44" s="15" t="s">
        <v>10</v>
      </c>
      <c r="F44" s="45" t="s">
        <v>43</v>
      </c>
      <c r="G44" s="24" t="s">
        <v>154</v>
      </c>
      <c r="I44" s="13" t="s">
        <v>109</v>
      </c>
      <c r="J44" s="13" t="s">
        <v>110</v>
      </c>
      <c r="K44" s="16" t="s">
        <v>120</v>
      </c>
      <c r="L44" s="13" t="s">
        <v>122</v>
      </c>
      <c r="M44" s="13" t="s">
        <v>49</v>
      </c>
    </row>
    <row r="45" spans="1:15" ht="87" x14ac:dyDescent="0.35">
      <c r="A45" s="24" t="s">
        <v>111</v>
      </c>
      <c r="B45" s="13" t="s">
        <v>244</v>
      </c>
      <c r="C45" s="23" t="s">
        <v>37</v>
      </c>
      <c r="D45" s="23" t="str">
        <f t="shared" si="0"/>
        <v>Gasolina-Provável 
(Matriz Q/F/B)-Média</v>
      </c>
      <c r="E45" s="15" t="s">
        <v>40</v>
      </c>
      <c r="F45" s="45" t="s">
        <v>44</v>
      </c>
      <c r="G45" s="24" t="s">
        <v>154</v>
      </c>
      <c r="I45" s="13" t="s">
        <v>109</v>
      </c>
      <c r="J45" s="13" t="s">
        <v>110</v>
      </c>
      <c r="K45" s="16" t="s">
        <v>120</v>
      </c>
      <c r="L45" s="13" t="s">
        <v>122</v>
      </c>
      <c r="M45" s="13" t="s">
        <v>49</v>
      </c>
    </row>
    <row r="46" spans="1:15" ht="87" x14ac:dyDescent="0.35">
      <c r="A46" s="24" t="s">
        <v>111</v>
      </c>
      <c r="B46" s="13" t="s">
        <v>245</v>
      </c>
      <c r="C46" s="23" t="s">
        <v>37</v>
      </c>
      <c r="D46" s="23" t="str">
        <f t="shared" si="0"/>
        <v>Gasolina-Frequente
(Matriz Q/F/B))-Média</v>
      </c>
      <c r="E46" s="15" t="s">
        <v>8</v>
      </c>
      <c r="F46" s="45" t="s">
        <v>45</v>
      </c>
      <c r="G46" s="24" t="s">
        <v>154</v>
      </c>
      <c r="I46" s="13" t="s">
        <v>109</v>
      </c>
      <c r="J46" s="13" t="s">
        <v>110</v>
      </c>
      <c r="K46" s="16" t="s">
        <v>120</v>
      </c>
      <c r="L46" s="13" t="s">
        <v>122</v>
      </c>
      <c r="M46" s="13" t="s">
        <v>49</v>
      </c>
    </row>
    <row r="47" spans="1:15" ht="87" x14ac:dyDescent="0.35">
      <c r="A47" s="24" t="s">
        <v>112</v>
      </c>
      <c r="B47" s="13" t="s">
        <v>241</v>
      </c>
      <c r="C47" s="23" t="s">
        <v>39</v>
      </c>
      <c r="D47" s="23" t="str">
        <f t="shared" si="0"/>
        <v>n-Hexano-Inexistente ou Extremamente Remota (Matriz Q/F/B)-Muito Alta</v>
      </c>
      <c r="E47" s="15" t="s">
        <v>10</v>
      </c>
      <c r="F47" s="18" t="s">
        <v>43</v>
      </c>
      <c r="G47" s="24" t="s">
        <v>155</v>
      </c>
      <c r="I47" s="13" t="s">
        <v>109</v>
      </c>
      <c r="J47" s="13" t="s">
        <v>110</v>
      </c>
      <c r="K47" s="16" t="s">
        <v>104</v>
      </c>
      <c r="L47" s="13" t="s">
        <v>107</v>
      </c>
      <c r="M47" s="13" t="s">
        <v>49</v>
      </c>
    </row>
    <row r="48" spans="1:15" ht="87" x14ac:dyDescent="0.35">
      <c r="A48" s="24" t="s">
        <v>112</v>
      </c>
      <c r="B48" s="13" t="s">
        <v>242</v>
      </c>
      <c r="C48" s="23" t="s">
        <v>39</v>
      </c>
      <c r="D48" s="23" t="str">
        <f t="shared" si="0"/>
        <v>n-Hexano-Remota
(Matriz Q/F/B)-Muito Alta</v>
      </c>
      <c r="E48" s="15" t="s">
        <v>40</v>
      </c>
      <c r="F48" s="45" t="s">
        <v>44</v>
      </c>
      <c r="G48" s="24" t="s">
        <v>155</v>
      </c>
      <c r="I48" s="13" t="s">
        <v>109</v>
      </c>
      <c r="J48" s="13" t="s">
        <v>110</v>
      </c>
      <c r="K48" s="16" t="s">
        <v>104</v>
      </c>
      <c r="L48" s="13" t="s">
        <v>107</v>
      </c>
      <c r="M48" s="13" t="s">
        <v>49</v>
      </c>
    </row>
    <row r="49" spans="1:13" ht="87" x14ac:dyDescent="0.35">
      <c r="A49" s="24" t="s">
        <v>112</v>
      </c>
      <c r="B49" s="13" t="s">
        <v>243</v>
      </c>
      <c r="C49" s="23" t="s">
        <v>39</v>
      </c>
      <c r="D49" s="23" t="str">
        <f t="shared" si="0"/>
        <v>n-Hexano-Pouco Provável 
(Matriz Q/F/B)-Muito Alta</v>
      </c>
      <c r="E49" s="15" t="s">
        <v>8</v>
      </c>
      <c r="F49" s="45" t="s">
        <v>45</v>
      </c>
      <c r="G49" s="24" t="s">
        <v>155</v>
      </c>
      <c r="I49" s="13" t="s">
        <v>109</v>
      </c>
      <c r="J49" s="13" t="s">
        <v>110</v>
      </c>
      <c r="K49" s="16" t="s">
        <v>104</v>
      </c>
      <c r="L49" s="13" t="s">
        <v>107</v>
      </c>
      <c r="M49" s="13" t="s">
        <v>49</v>
      </c>
    </row>
    <row r="50" spans="1:13" ht="87" x14ac:dyDescent="0.35">
      <c r="A50" s="24" t="s">
        <v>112</v>
      </c>
      <c r="B50" s="13" t="s">
        <v>244</v>
      </c>
      <c r="C50" s="23" t="s">
        <v>39</v>
      </c>
      <c r="D50" s="23" t="str">
        <f t="shared" si="0"/>
        <v>n-Hexano-Provável 
(Matriz Q/F/B)-Muito Alta</v>
      </c>
      <c r="E50" s="23" t="s">
        <v>41</v>
      </c>
      <c r="F50" s="45" t="s">
        <v>46</v>
      </c>
      <c r="G50" s="24" t="s">
        <v>155</v>
      </c>
      <c r="I50" s="13" t="s">
        <v>109</v>
      </c>
      <c r="J50" s="13" t="s">
        <v>110</v>
      </c>
      <c r="K50" s="16" t="s">
        <v>104</v>
      </c>
      <c r="L50" s="13" t="s">
        <v>107</v>
      </c>
      <c r="M50" s="13" t="s">
        <v>49</v>
      </c>
    </row>
    <row r="51" spans="1:13" ht="87" x14ac:dyDescent="0.35">
      <c r="A51" s="24" t="s">
        <v>112</v>
      </c>
      <c r="B51" s="13" t="s">
        <v>245</v>
      </c>
      <c r="C51" s="23" t="s">
        <v>39</v>
      </c>
      <c r="D51" s="23" t="str">
        <f t="shared" si="0"/>
        <v>n-Hexano-Frequente
(Matriz Q/F/B))-Muito Alta</v>
      </c>
      <c r="E51" s="23" t="s">
        <v>41</v>
      </c>
      <c r="F51" s="45" t="s">
        <v>46</v>
      </c>
      <c r="G51" s="24" t="s">
        <v>155</v>
      </c>
      <c r="I51" s="13" t="s">
        <v>109</v>
      </c>
      <c r="J51" s="13" t="s">
        <v>110</v>
      </c>
      <c r="K51" s="16" t="s">
        <v>104</v>
      </c>
      <c r="L51" s="13" t="s">
        <v>107</v>
      </c>
      <c r="M51" s="13" t="s">
        <v>49</v>
      </c>
    </row>
    <row r="52" spans="1:13" ht="43.5" x14ac:dyDescent="0.35">
      <c r="A52" s="24" t="s">
        <v>113</v>
      </c>
      <c r="B52" s="13" t="s">
        <v>241</v>
      </c>
      <c r="C52" s="23" t="s">
        <v>38</v>
      </c>
      <c r="D52" s="23" t="str">
        <f t="shared" si="0"/>
        <v>Sulfeto de Hidrogênio-Inexistente ou Extremamente Remota (Matriz Q/F/B)-Crítica</v>
      </c>
      <c r="E52" s="15" t="s">
        <v>10</v>
      </c>
      <c r="F52" s="18" t="s">
        <v>43</v>
      </c>
      <c r="G52" s="24" t="s">
        <v>156</v>
      </c>
      <c r="I52" s="13" t="s">
        <v>114</v>
      </c>
      <c r="J52" s="13" t="s">
        <v>110</v>
      </c>
      <c r="K52" s="16" t="s">
        <v>115</v>
      </c>
      <c r="L52" s="13" t="s">
        <v>116</v>
      </c>
      <c r="M52" s="13" t="s">
        <v>49</v>
      </c>
    </row>
    <row r="53" spans="1:13" ht="43.5" x14ac:dyDescent="0.35">
      <c r="A53" s="24" t="s">
        <v>113</v>
      </c>
      <c r="B53" s="13" t="s">
        <v>242</v>
      </c>
      <c r="C53" s="23" t="s">
        <v>38</v>
      </c>
      <c r="D53" s="23" t="str">
        <f t="shared" si="0"/>
        <v>Sulfeto de Hidrogênio-Remota
(Matriz Q/F/B)-Crítica</v>
      </c>
      <c r="E53" s="15" t="s">
        <v>10</v>
      </c>
      <c r="F53" s="18" t="s">
        <v>43</v>
      </c>
      <c r="G53" s="24" t="s">
        <v>156</v>
      </c>
      <c r="I53" s="13" t="s">
        <v>114</v>
      </c>
      <c r="J53" s="13" t="s">
        <v>110</v>
      </c>
      <c r="K53" s="16" t="s">
        <v>115</v>
      </c>
      <c r="L53" s="13" t="s">
        <v>116</v>
      </c>
      <c r="M53" s="13" t="s">
        <v>49</v>
      </c>
    </row>
    <row r="54" spans="1:13" ht="43.5" x14ac:dyDescent="0.35">
      <c r="A54" s="24" t="s">
        <v>113</v>
      </c>
      <c r="B54" s="13" t="s">
        <v>243</v>
      </c>
      <c r="C54" s="23" t="s">
        <v>38</v>
      </c>
      <c r="D54" s="23" t="str">
        <f t="shared" si="0"/>
        <v>Sulfeto de Hidrogênio-Pouco Provável 
(Matriz Q/F/B)-Crítica</v>
      </c>
      <c r="E54" s="15" t="s">
        <v>40</v>
      </c>
      <c r="F54" s="45" t="s">
        <v>44</v>
      </c>
      <c r="G54" s="24" t="s">
        <v>156</v>
      </c>
      <c r="I54" s="13" t="s">
        <v>114</v>
      </c>
      <c r="J54" s="13" t="s">
        <v>110</v>
      </c>
      <c r="K54" s="16" t="s">
        <v>115</v>
      </c>
      <c r="L54" s="13" t="s">
        <v>116</v>
      </c>
      <c r="M54" s="13" t="s">
        <v>49</v>
      </c>
    </row>
    <row r="55" spans="1:13" ht="58" x14ac:dyDescent="0.35">
      <c r="A55" s="24" t="s">
        <v>113</v>
      </c>
      <c r="B55" s="13" t="s">
        <v>244</v>
      </c>
      <c r="C55" s="23" t="s">
        <v>38</v>
      </c>
      <c r="D55" s="23" t="str">
        <f t="shared" si="0"/>
        <v>Sulfeto de Hidrogênio-Provável 
(Matriz Q/F/B)-Crítica</v>
      </c>
      <c r="E55" s="15" t="s">
        <v>8</v>
      </c>
      <c r="F55" s="45" t="s">
        <v>45</v>
      </c>
      <c r="G55" s="24" t="s">
        <v>156</v>
      </c>
      <c r="I55" s="13" t="s">
        <v>114</v>
      </c>
      <c r="J55" s="13" t="s">
        <v>110</v>
      </c>
      <c r="K55" s="16" t="s">
        <v>115</v>
      </c>
      <c r="L55" s="13" t="s">
        <v>116</v>
      </c>
      <c r="M55" s="13" t="s">
        <v>49</v>
      </c>
    </row>
    <row r="56" spans="1:13" ht="72.5" x14ac:dyDescent="0.35">
      <c r="A56" s="24" t="s">
        <v>113</v>
      </c>
      <c r="B56" s="13" t="s">
        <v>245</v>
      </c>
      <c r="C56" s="23" t="s">
        <v>38</v>
      </c>
      <c r="D56" s="23" t="str">
        <f t="shared" si="0"/>
        <v>Sulfeto de Hidrogênio-Frequente
(Matriz Q/F/B))-Crítica</v>
      </c>
      <c r="E56" s="23" t="s">
        <v>41</v>
      </c>
      <c r="F56" s="45" t="s">
        <v>46</v>
      </c>
      <c r="G56" s="24" t="s">
        <v>156</v>
      </c>
      <c r="I56" s="13" t="s">
        <v>114</v>
      </c>
      <c r="J56" s="13" t="s">
        <v>110</v>
      </c>
      <c r="K56" s="16" t="s">
        <v>115</v>
      </c>
      <c r="L56" s="13" t="s">
        <v>116</v>
      </c>
      <c r="M56" s="13" t="s">
        <v>49</v>
      </c>
    </row>
    <row r="57" spans="1:13" ht="58" x14ac:dyDescent="0.35">
      <c r="A57" s="24" t="s">
        <v>182</v>
      </c>
      <c r="B57" s="13" t="s">
        <v>241</v>
      </c>
      <c r="C57" s="23" t="s">
        <v>37</v>
      </c>
      <c r="D57" s="23" t="str">
        <f t="shared" si="0"/>
        <v>Nafta PCR-Inexistente ou Extremamente Remota (Matriz Q/F/B)-Média</v>
      </c>
      <c r="E57" s="15" t="s">
        <v>10</v>
      </c>
      <c r="F57" s="45" t="s">
        <v>43</v>
      </c>
      <c r="G57" s="24" t="s">
        <v>157</v>
      </c>
      <c r="I57" s="13" t="s">
        <v>114</v>
      </c>
      <c r="J57" s="13" t="s">
        <v>110</v>
      </c>
      <c r="K57" s="16" t="s">
        <v>117</v>
      </c>
      <c r="L57" s="13" t="s">
        <v>116</v>
      </c>
      <c r="M57" s="13" t="s">
        <v>49</v>
      </c>
    </row>
    <row r="58" spans="1:13" ht="58" x14ac:dyDescent="0.35">
      <c r="A58" s="24" t="s">
        <v>182</v>
      </c>
      <c r="B58" s="13" t="s">
        <v>242</v>
      </c>
      <c r="C58" s="23" t="s">
        <v>37</v>
      </c>
      <c r="D58" s="23" t="str">
        <f t="shared" si="0"/>
        <v>Nafta PCR-Remota
(Matriz Q/F/B)-Média</v>
      </c>
      <c r="E58" s="15" t="s">
        <v>10</v>
      </c>
      <c r="F58" s="45" t="s">
        <v>43</v>
      </c>
      <c r="G58" s="24" t="s">
        <v>157</v>
      </c>
      <c r="I58" s="13" t="s">
        <v>114</v>
      </c>
      <c r="J58" s="13" t="s">
        <v>110</v>
      </c>
      <c r="K58" s="16" t="s">
        <v>117</v>
      </c>
      <c r="L58" s="13" t="s">
        <v>116</v>
      </c>
      <c r="M58" s="13" t="s">
        <v>49</v>
      </c>
    </row>
    <row r="59" spans="1:13" ht="58" x14ac:dyDescent="0.35">
      <c r="A59" s="24" t="s">
        <v>182</v>
      </c>
      <c r="B59" s="13" t="s">
        <v>243</v>
      </c>
      <c r="C59" s="23" t="s">
        <v>37</v>
      </c>
      <c r="D59" s="23" t="str">
        <f t="shared" si="0"/>
        <v>Nafta PCR-Pouco Provável 
(Matriz Q/F/B)-Média</v>
      </c>
      <c r="E59" s="15" t="s">
        <v>10</v>
      </c>
      <c r="F59" s="45" t="s">
        <v>43</v>
      </c>
      <c r="G59" s="24" t="s">
        <v>157</v>
      </c>
      <c r="I59" s="13" t="s">
        <v>114</v>
      </c>
      <c r="J59" s="13" t="s">
        <v>110</v>
      </c>
      <c r="K59" s="16" t="s">
        <v>117</v>
      </c>
      <c r="L59" s="13" t="s">
        <v>116</v>
      </c>
      <c r="M59" s="13" t="s">
        <v>49</v>
      </c>
    </row>
    <row r="60" spans="1:13" ht="58" x14ac:dyDescent="0.35">
      <c r="A60" s="24" t="s">
        <v>182</v>
      </c>
      <c r="B60" s="13" t="s">
        <v>244</v>
      </c>
      <c r="C60" s="23" t="s">
        <v>37</v>
      </c>
      <c r="D60" s="23" t="str">
        <f t="shared" si="0"/>
        <v>Nafta PCR-Provável 
(Matriz Q/F/B)-Média</v>
      </c>
      <c r="E60" s="15" t="s">
        <v>40</v>
      </c>
      <c r="F60" s="45" t="s">
        <v>44</v>
      </c>
      <c r="G60" s="24" t="s">
        <v>157</v>
      </c>
      <c r="I60" s="13" t="s">
        <v>114</v>
      </c>
      <c r="J60" s="13" t="s">
        <v>110</v>
      </c>
      <c r="K60" s="16" t="s">
        <v>117</v>
      </c>
      <c r="L60" s="13" t="s">
        <v>116</v>
      </c>
      <c r="M60" s="13" t="s">
        <v>49</v>
      </c>
    </row>
    <row r="61" spans="1:13" ht="58" x14ac:dyDescent="0.35">
      <c r="A61" s="24" t="s">
        <v>182</v>
      </c>
      <c r="B61" s="13" t="s">
        <v>245</v>
      </c>
      <c r="C61" s="23" t="s">
        <v>37</v>
      </c>
      <c r="D61" s="23" t="str">
        <f t="shared" si="0"/>
        <v>Nafta PCR-Frequente
(Matriz Q/F/B))-Média</v>
      </c>
      <c r="E61" s="15" t="s">
        <v>8</v>
      </c>
      <c r="F61" s="45" t="s">
        <v>45</v>
      </c>
      <c r="G61" s="24" t="s">
        <v>157</v>
      </c>
      <c r="I61" s="13" t="s">
        <v>114</v>
      </c>
      <c r="J61" s="13" t="s">
        <v>110</v>
      </c>
      <c r="K61" s="16" t="s">
        <v>117</v>
      </c>
      <c r="L61" s="13" t="s">
        <v>116</v>
      </c>
      <c r="M61" s="13" t="s">
        <v>49</v>
      </c>
    </row>
    <row r="62" spans="1:13" ht="58" x14ac:dyDescent="0.35">
      <c r="A62" s="24" t="s">
        <v>118</v>
      </c>
      <c r="B62" s="13" t="s">
        <v>241</v>
      </c>
      <c r="C62" s="23" t="s">
        <v>37</v>
      </c>
      <c r="D62" s="23" t="str">
        <f t="shared" si="0"/>
        <v>Querosene Combustivel de Aviação-Inexistente ou Extremamente Remota (Matriz Q/F/B)-Média</v>
      </c>
      <c r="E62" s="15" t="s">
        <v>10</v>
      </c>
      <c r="F62" s="45" t="s">
        <v>43</v>
      </c>
      <c r="G62" s="24" t="s">
        <v>158</v>
      </c>
      <c r="I62" s="13" t="s">
        <v>114</v>
      </c>
      <c r="J62" s="13" t="s">
        <v>119</v>
      </c>
      <c r="K62" s="16" t="s">
        <v>120</v>
      </c>
      <c r="L62" s="13" t="s">
        <v>122</v>
      </c>
      <c r="M62" s="13" t="s">
        <v>49</v>
      </c>
    </row>
    <row r="63" spans="1:13" ht="58" x14ac:dyDescent="0.35">
      <c r="A63" s="24" t="s">
        <v>118</v>
      </c>
      <c r="B63" s="13" t="s">
        <v>242</v>
      </c>
      <c r="C63" s="23" t="s">
        <v>37</v>
      </c>
      <c r="D63" s="23" t="str">
        <f t="shared" si="0"/>
        <v>Querosene Combustivel de Aviação-Remota
(Matriz Q/F/B)-Média</v>
      </c>
      <c r="E63" s="15" t="s">
        <v>10</v>
      </c>
      <c r="F63" s="45" t="s">
        <v>43</v>
      </c>
      <c r="G63" s="24" t="s">
        <v>158</v>
      </c>
      <c r="I63" s="13" t="s">
        <v>114</v>
      </c>
      <c r="J63" s="13" t="s">
        <v>119</v>
      </c>
      <c r="K63" s="16" t="s">
        <v>120</v>
      </c>
      <c r="L63" s="13" t="s">
        <v>122</v>
      </c>
      <c r="M63" s="13" t="s">
        <v>49</v>
      </c>
    </row>
    <row r="64" spans="1:13" ht="58" x14ac:dyDescent="0.35">
      <c r="A64" s="24" t="s">
        <v>118</v>
      </c>
      <c r="B64" s="13" t="s">
        <v>243</v>
      </c>
      <c r="C64" s="23" t="s">
        <v>37</v>
      </c>
      <c r="D64" s="23" t="str">
        <f t="shared" si="0"/>
        <v>Querosene Combustivel de Aviação-Pouco Provável 
(Matriz Q/F/B)-Média</v>
      </c>
      <c r="E64" s="15" t="s">
        <v>10</v>
      </c>
      <c r="F64" s="45" t="s">
        <v>43</v>
      </c>
      <c r="G64" s="24" t="s">
        <v>158</v>
      </c>
      <c r="I64" s="13" t="s">
        <v>114</v>
      </c>
      <c r="J64" s="13" t="s">
        <v>119</v>
      </c>
      <c r="K64" s="16" t="s">
        <v>120</v>
      </c>
      <c r="L64" s="13" t="s">
        <v>122</v>
      </c>
      <c r="M64" s="13" t="s">
        <v>49</v>
      </c>
    </row>
    <row r="65" spans="1:13" ht="58" x14ac:dyDescent="0.35">
      <c r="A65" s="24" t="s">
        <v>118</v>
      </c>
      <c r="B65" s="13" t="s">
        <v>244</v>
      </c>
      <c r="C65" s="23" t="s">
        <v>37</v>
      </c>
      <c r="D65" s="23" t="str">
        <f t="shared" si="0"/>
        <v>Querosene Combustivel de Aviação-Provável 
(Matriz Q/F/B)-Média</v>
      </c>
      <c r="E65" s="15" t="s">
        <v>40</v>
      </c>
      <c r="F65" s="45" t="s">
        <v>44</v>
      </c>
      <c r="G65" s="24" t="s">
        <v>158</v>
      </c>
      <c r="I65" s="13" t="s">
        <v>114</v>
      </c>
      <c r="J65" s="13" t="s">
        <v>119</v>
      </c>
      <c r="K65" s="16" t="s">
        <v>120</v>
      </c>
      <c r="L65" s="13" t="s">
        <v>122</v>
      </c>
      <c r="M65" s="13" t="s">
        <v>49</v>
      </c>
    </row>
    <row r="66" spans="1:13" ht="58" x14ac:dyDescent="0.35">
      <c r="A66" s="24" t="s">
        <v>118</v>
      </c>
      <c r="B66" s="13" t="s">
        <v>245</v>
      </c>
      <c r="C66" s="23" t="s">
        <v>37</v>
      </c>
      <c r="D66" s="23" t="str">
        <f t="shared" si="0"/>
        <v>Querosene Combustivel de Aviação-Frequente
(Matriz Q/F/B))-Média</v>
      </c>
      <c r="E66" s="15" t="s">
        <v>8</v>
      </c>
      <c r="F66" s="45" t="s">
        <v>45</v>
      </c>
      <c r="G66" s="24" t="s">
        <v>158</v>
      </c>
      <c r="I66" s="13" t="s">
        <v>114</v>
      </c>
      <c r="J66" s="13" t="s">
        <v>119</v>
      </c>
      <c r="K66" s="16" t="s">
        <v>120</v>
      </c>
      <c r="L66" s="13" t="s">
        <v>122</v>
      </c>
      <c r="M66" s="13" t="s">
        <v>49</v>
      </c>
    </row>
    <row r="67" spans="1:13" ht="58" x14ac:dyDescent="0.35">
      <c r="A67" s="24" t="s">
        <v>123</v>
      </c>
      <c r="B67" s="13" t="s">
        <v>241</v>
      </c>
      <c r="C67" s="23" t="s">
        <v>37</v>
      </c>
      <c r="D67" s="23" t="str">
        <f t="shared" ref="D67:D130" si="1">A67&amp;"-"&amp;B67&amp;"-"&amp;C67</f>
        <v>Parafina, Cera (Fumos)-Inexistente ou Extremamente Remota (Matriz Q/F/B)-Média</v>
      </c>
      <c r="E67" s="15" t="s">
        <v>10</v>
      </c>
      <c r="F67" s="45" t="s">
        <v>43</v>
      </c>
      <c r="G67" s="24" t="s">
        <v>159</v>
      </c>
      <c r="I67" s="13" t="s">
        <v>125</v>
      </c>
      <c r="J67" s="13" t="s">
        <v>119</v>
      </c>
      <c r="K67" s="16" t="s">
        <v>120</v>
      </c>
      <c r="L67" s="13" t="s">
        <v>122</v>
      </c>
      <c r="M67" s="13" t="s">
        <v>49</v>
      </c>
    </row>
    <row r="68" spans="1:13" ht="58" x14ac:dyDescent="0.35">
      <c r="A68" s="24" t="s">
        <v>123</v>
      </c>
      <c r="B68" s="13" t="s">
        <v>242</v>
      </c>
      <c r="C68" s="23" t="s">
        <v>37</v>
      </c>
      <c r="D68" s="23" t="str">
        <f t="shared" si="1"/>
        <v>Parafina, Cera (Fumos)-Remota
(Matriz Q/F/B)-Média</v>
      </c>
      <c r="E68" s="15" t="s">
        <v>10</v>
      </c>
      <c r="F68" s="45" t="s">
        <v>43</v>
      </c>
      <c r="G68" s="24" t="s">
        <v>159</v>
      </c>
      <c r="I68" s="13" t="s">
        <v>125</v>
      </c>
      <c r="J68" s="13" t="s">
        <v>119</v>
      </c>
      <c r="K68" s="16" t="s">
        <v>120</v>
      </c>
      <c r="L68" s="13" t="s">
        <v>122</v>
      </c>
      <c r="M68" s="13" t="s">
        <v>49</v>
      </c>
    </row>
    <row r="69" spans="1:13" ht="58" x14ac:dyDescent="0.35">
      <c r="A69" s="24" t="s">
        <v>123</v>
      </c>
      <c r="B69" s="13" t="s">
        <v>243</v>
      </c>
      <c r="C69" s="23" t="s">
        <v>37</v>
      </c>
      <c r="D69" s="23" t="str">
        <f t="shared" si="1"/>
        <v>Parafina, Cera (Fumos)-Pouco Provável 
(Matriz Q/F/B)-Média</v>
      </c>
      <c r="E69" s="15" t="s">
        <v>10</v>
      </c>
      <c r="F69" s="45" t="s">
        <v>43</v>
      </c>
      <c r="G69" s="24" t="s">
        <v>159</v>
      </c>
      <c r="I69" s="13" t="s">
        <v>125</v>
      </c>
      <c r="J69" s="13" t="s">
        <v>119</v>
      </c>
      <c r="K69" s="16" t="s">
        <v>120</v>
      </c>
      <c r="L69" s="13" t="s">
        <v>122</v>
      </c>
      <c r="M69" s="13" t="s">
        <v>49</v>
      </c>
    </row>
    <row r="70" spans="1:13" ht="58" x14ac:dyDescent="0.35">
      <c r="A70" s="24" t="s">
        <v>123</v>
      </c>
      <c r="B70" s="13" t="s">
        <v>244</v>
      </c>
      <c r="C70" s="23" t="s">
        <v>37</v>
      </c>
      <c r="D70" s="23" t="str">
        <f t="shared" si="1"/>
        <v>Parafina, Cera (Fumos)-Provável 
(Matriz Q/F/B)-Média</v>
      </c>
      <c r="E70" s="15" t="s">
        <v>40</v>
      </c>
      <c r="F70" s="45" t="s">
        <v>44</v>
      </c>
      <c r="G70" s="24" t="s">
        <v>159</v>
      </c>
      <c r="I70" s="13" t="s">
        <v>125</v>
      </c>
      <c r="J70" s="13" t="s">
        <v>119</v>
      </c>
      <c r="K70" s="16" t="s">
        <v>120</v>
      </c>
      <c r="L70" s="13" t="s">
        <v>122</v>
      </c>
      <c r="M70" s="13" t="s">
        <v>49</v>
      </c>
    </row>
    <row r="71" spans="1:13" ht="58" x14ac:dyDescent="0.35">
      <c r="A71" s="24" t="s">
        <v>123</v>
      </c>
      <c r="B71" s="13" t="s">
        <v>245</v>
      </c>
      <c r="C71" s="23" t="s">
        <v>37</v>
      </c>
      <c r="D71" s="23" t="str">
        <f t="shared" si="1"/>
        <v>Parafina, Cera (Fumos)-Frequente
(Matriz Q/F/B))-Média</v>
      </c>
      <c r="E71" s="15" t="s">
        <v>8</v>
      </c>
      <c r="F71" s="45" t="s">
        <v>45</v>
      </c>
      <c r="G71" s="24" t="s">
        <v>159</v>
      </c>
      <c r="I71" s="13" t="s">
        <v>125</v>
      </c>
      <c r="J71" s="13" t="s">
        <v>119</v>
      </c>
      <c r="K71" s="16" t="s">
        <v>120</v>
      </c>
      <c r="L71" s="13" t="s">
        <v>122</v>
      </c>
      <c r="M71" s="13" t="s">
        <v>49</v>
      </c>
    </row>
    <row r="72" spans="1:13" ht="58" x14ac:dyDescent="0.35">
      <c r="A72" s="24" t="s">
        <v>124</v>
      </c>
      <c r="B72" s="13" t="s">
        <v>241</v>
      </c>
      <c r="C72" s="23" t="s">
        <v>37</v>
      </c>
      <c r="D72" s="23" t="str">
        <f t="shared" si="1"/>
        <v>Amônia (Gás Amoníaco)-Inexistente ou Extremamente Remota (Matriz Q/F/B)-Média</v>
      </c>
      <c r="E72" s="15" t="s">
        <v>10</v>
      </c>
      <c r="F72" s="50" t="s">
        <v>43</v>
      </c>
      <c r="G72" s="24" t="s">
        <v>160</v>
      </c>
      <c r="I72" s="13" t="s">
        <v>125</v>
      </c>
      <c r="J72" s="13" t="s">
        <v>119</v>
      </c>
      <c r="K72" s="16" t="s">
        <v>120</v>
      </c>
      <c r="L72" s="13" t="s">
        <v>122</v>
      </c>
      <c r="M72" s="13" t="s">
        <v>49</v>
      </c>
    </row>
    <row r="73" spans="1:13" ht="58" x14ac:dyDescent="0.35">
      <c r="A73" s="24" t="s">
        <v>124</v>
      </c>
      <c r="B73" s="13" t="s">
        <v>242</v>
      </c>
      <c r="C73" s="23" t="s">
        <v>37</v>
      </c>
      <c r="D73" s="23" t="str">
        <f t="shared" si="1"/>
        <v>Amônia (Gás Amoníaco)-Remota
(Matriz Q/F/B)-Média</v>
      </c>
      <c r="E73" s="15" t="s">
        <v>10</v>
      </c>
      <c r="F73" s="50" t="s">
        <v>43</v>
      </c>
      <c r="G73" s="24" t="s">
        <v>160</v>
      </c>
      <c r="I73" s="13" t="s">
        <v>125</v>
      </c>
      <c r="J73" s="13" t="s">
        <v>119</v>
      </c>
      <c r="K73" s="16" t="s">
        <v>120</v>
      </c>
      <c r="L73" s="13" t="s">
        <v>122</v>
      </c>
      <c r="M73" s="13" t="s">
        <v>49</v>
      </c>
    </row>
    <row r="74" spans="1:13" ht="58" x14ac:dyDescent="0.35">
      <c r="A74" s="24" t="s">
        <v>124</v>
      </c>
      <c r="B74" s="13" t="s">
        <v>243</v>
      </c>
      <c r="C74" s="23" t="s">
        <v>37</v>
      </c>
      <c r="D74" s="23" t="str">
        <f t="shared" si="1"/>
        <v>Amônia (Gás Amoníaco)-Pouco Provável 
(Matriz Q/F/B)-Média</v>
      </c>
      <c r="E74" s="15" t="s">
        <v>10</v>
      </c>
      <c r="F74" s="45" t="s">
        <v>43</v>
      </c>
      <c r="G74" s="24" t="s">
        <v>160</v>
      </c>
      <c r="I74" s="13" t="s">
        <v>125</v>
      </c>
      <c r="J74" s="13" t="s">
        <v>119</v>
      </c>
      <c r="K74" s="16" t="s">
        <v>120</v>
      </c>
      <c r="L74" s="13" t="s">
        <v>122</v>
      </c>
      <c r="M74" s="13" t="s">
        <v>49</v>
      </c>
    </row>
    <row r="75" spans="1:13" ht="58" x14ac:dyDescent="0.35">
      <c r="A75" s="24" t="s">
        <v>124</v>
      </c>
      <c r="B75" s="13" t="s">
        <v>244</v>
      </c>
      <c r="C75" s="23" t="s">
        <v>37</v>
      </c>
      <c r="D75" s="23" t="str">
        <f t="shared" si="1"/>
        <v>Amônia (Gás Amoníaco)-Provável 
(Matriz Q/F/B)-Média</v>
      </c>
      <c r="E75" s="15" t="s">
        <v>40</v>
      </c>
      <c r="F75" s="50" t="s">
        <v>44</v>
      </c>
      <c r="G75" s="24" t="s">
        <v>160</v>
      </c>
      <c r="I75" s="13" t="s">
        <v>125</v>
      </c>
      <c r="J75" s="13" t="s">
        <v>119</v>
      </c>
      <c r="K75" s="16" t="s">
        <v>120</v>
      </c>
      <c r="L75" s="13" t="s">
        <v>122</v>
      </c>
      <c r="M75" s="13" t="s">
        <v>49</v>
      </c>
    </row>
    <row r="76" spans="1:13" ht="58" x14ac:dyDescent="0.35">
      <c r="A76" s="27" t="s">
        <v>124</v>
      </c>
      <c r="B76" s="13" t="s">
        <v>245</v>
      </c>
      <c r="C76" s="28" t="s">
        <v>37</v>
      </c>
      <c r="D76" s="28" t="str">
        <f t="shared" si="1"/>
        <v>Amônia (Gás Amoníaco)-Frequente
(Matriz Q/F/B))-Média</v>
      </c>
      <c r="E76" s="15" t="s">
        <v>8</v>
      </c>
      <c r="F76" s="45" t="s">
        <v>45</v>
      </c>
      <c r="G76" s="27" t="s">
        <v>160</v>
      </c>
      <c r="I76" s="13" t="s">
        <v>125</v>
      </c>
      <c r="J76" s="13" t="s">
        <v>119</v>
      </c>
      <c r="K76" s="16" t="s">
        <v>120</v>
      </c>
      <c r="L76" s="13" t="s">
        <v>122</v>
      </c>
      <c r="M76" s="13" t="s">
        <v>49</v>
      </c>
    </row>
    <row r="77" spans="1:13" ht="58" x14ac:dyDescent="0.35">
      <c r="A77" s="24" t="s">
        <v>126</v>
      </c>
      <c r="B77" s="13" t="s">
        <v>241</v>
      </c>
      <c r="C77" s="23" t="s">
        <v>37</v>
      </c>
      <c r="D77" s="23" t="str">
        <f t="shared" si="1"/>
        <v>Álcool Metílico (Metanol)-Inexistente ou Extremamente Remota (Matriz Q/F/B)-Média</v>
      </c>
      <c r="E77" s="15" t="s">
        <v>10</v>
      </c>
      <c r="F77" s="45" t="s">
        <v>43</v>
      </c>
      <c r="G77" s="24" t="s">
        <v>161</v>
      </c>
      <c r="I77" s="13" t="s">
        <v>125</v>
      </c>
      <c r="J77" s="13" t="s">
        <v>119</v>
      </c>
      <c r="K77" s="16" t="s">
        <v>120</v>
      </c>
      <c r="L77" s="13" t="s">
        <v>122</v>
      </c>
      <c r="M77" s="13" t="s">
        <v>49</v>
      </c>
    </row>
    <row r="78" spans="1:13" ht="58" x14ac:dyDescent="0.35">
      <c r="A78" s="24" t="s">
        <v>126</v>
      </c>
      <c r="B78" s="13" t="s">
        <v>242</v>
      </c>
      <c r="C78" s="23" t="s">
        <v>37</v>
      </c>
      <c r="D78" s="23" t="str">
        <f t="shared" si="1"/>
        <v>Álcool Metílico (Metanol)-Remota
(Matriz Q/F/B)-Média</v>
      </c>
      <c r="E78" s="15" t="s">
        <v>10</v>
      </c>
      <c r="F78" s="45" t="s">
        <v>43</v>
      </c>
      <c r="G78" s="24" t="s">
        <v>161</v>
      </c>
      <c r="I78" s="13" t="s">
        <v>125</v>
      </c>
      <c r="J78" s="13" t="s">
        <v>119</v>
      </c>
      <c r="K78" s="16" t="s">
        <v>120</v>
      </c>
      <c r="L78" s="13" t="s">
        <v>122</v>
      </c>
      <c r="M78" s="13" t="s">
        <v>49</v>
      </c>
    </row>
    <row r="79" spans="1:13" ht="58" x14ac:dyDescent="0.35">
      <c r="A79" s="24" t="s">
        <v>126</v>
      </c>
      <c r="B79" s="13" t="s">
        <v>243</v>
      </c>
      <c r="C79" s="23" t="s">
        <v>37</v>
      </c>
      <c r="D79" s="23" t="str">
        <f t="shared" si="1"/>
        <v>Álcool Metílico (Metanol)-Pouco Provável 
(Matriz Q/F/B)-Média</v>
      </c>
      <c r="E79" s="15" t="s">
        <v>10</v>
      </c>
      <c r="F79" s="45" t="s">
        <v>43</v>
      </c>
      <c r="G79" s="24" t="s">
        <v>161</v>
      </c>
      <c r="I79" s="13" t="s">
        <v>125</v>
      </c>
      <c r="J79" s="13" t="s">
        <v>119</v>
      </c>
      <c r="K79" s="16" t="s">
        <v>120</v>
      </c>
      <c r="L79" s="13" t="s">
        <v>122</v>
      </c>
      <c r="M79" s="13" t="s">
        <v>49</v>
      </c>
    </row>
    <row r="80" spans="1:13" ht="58" x14ac:dyDescent="0.35">
      <c r="A80" s="24" t="s">
        <v>126</v>
      </c>
      <c r="B80" s="13" t="s">
        <v>244</v>
      </c>
      <c r="C80" s="23" t="s">
        <v>37</v>
      </c>
      <c r="D80" s="23" t="str">
        <f t="shared" si="1"/>
        <v>Álcool Metílico (Metanol)-Provável 
(Matriz Q/F/B)-Média</v>
      </c>
      <c r="E80" s="15" t="s">
        <v>40</v>
      </c>
      <c r="F80" s="45" t="s">
        <v>44</v>
      </c>
      <c r="G80" s="24" t="s">
        <v>161</v>
      </c>
      <c r="I80" s="13" t="s">
        <v>125</v>
      </c>
      <c r="J80" s="13" t="s">
        <v>119</v>
      </c>
      <c r="K80" s="16" t="s">
        <v>120</v>
      </c>
      <c r="L80" s="13" t="s">
        <v>122</v>
      </c>
      <c r="M80" s="13" t="s">
        <v>49</v>
      </c>
    </row>
    <row r="81" spans="1:13" ht="58" x14ac:dyDescent="0.35">
      <c r="A81" s="24" t="s">
        <v>126</v>
      </c>
      <c r="B81" s="13" t="s">
        <v>245</v>
      </c>
      <c r="C81" s="23" t="s">
        <v>37</v>
      </c>
      <c r="D81" s="23" t="str">
        <f t="shared" si="1"/>
        <v>Álcool Metílico (Metanol)-Frequente
(Matriz Q/F/B))-Média</v>
      </c>
      <c r="E81" s="15" t="s">
        <v>8</v>
      </c>
      <c r="F81" s="45" t="s">
        <v>45</v>
      </c>
      <c r="G81" s="24" t="s">
        <v>161</v>
      </c>
      <c r="I81" s="13" t="s">
        <v>125</v>
      </c>
      <c r="J81" s="13" t="s">
        <v>119</v>
      </c>
      <c r="K81" s="16" t="s">
        <v>120</v>
      </c>
      <c r="L81" s="13" t="s">
        <v>122</v>
      </c>
      <c r="M81" s="13" t="s">
        <v>49</v>
      </c>
    </row>
    <row r="82" spans="1:13" ht="58" x14ac:dyDescent="0.35">
      <c r="A82" s="24" t="s">
        <v>127</v>
      </c>
      <c r="B82" s="13" t="s">
        <v>241</v>
      </c>
      <c r="C82" s="23" t="s">
        <v>37</v>
      </c>
      <c r="D82" s="26" t="str">
        <f t="shared" si="1"/>
        <v>Metil Isobutil Cetona-Inexistente ou Extremamente Remota (Matriz Q/F/B)-Média</v>
      </c>
      <c r="E82" s="15" t="s">
        <v>10</v>
      </c>
      <c r="F82" s="50" t="s">
        <v>43</v>
      </c>
      <c r="G82" s="24" t="s">
        <v>162</v>
      </c>
      <c r="I82" s="13" t="s">
        <v>125</v>
      </c>
      <c r="J82" s="13" t="s">
        <v>119</v>
      </c>
      <c r="K82" s="16" t="s">
        <v>120</v>
      </c>
      <c r="L82" s="13" t="s">
        <v>122</v>
      </c>
      <c r="M82" s="13" t="s">
        <v>49</v>
      </c>
    </row>
    <row r="83" spans="1:13" ht="58" x14ac:dyDescent="0.35">
      <c r="A83" s="24" t="s">
        <v>127</v>
      </c>
      <c r="B83" s="13" t="s">
        <v>242</v>
      </c>
      <c r="C83" s="23" t="s">
        <v>37</v>
      </c>
      <c r="D83" s="23" t="str">
        <f t="shared" si="1"/>
        <v>Metil Isobutil Cetona-Remota
(Matriz Q/F/B)-Média</v>
      </c>
      <c r="E83" s="15" t="s">
        <v>10</v>
      </c>
      <c r="F83" s="50" t="s">
        <v>43</v>
      </c>
      <c r="G83" s="24" t="s">
        <v>162</v>
      </c>
      <c r="I83" s="13" t="s">
        <v>125</v>
      </c>
      <c r="J83" s="13" t="s">
        <v>119</v>
      </c>
      <c r="K83" s="16" t="s">
        <v>120</v>
      </c>
      <c r="L83" s="13" t="s">
        <v>122</v>
      </c>
      <c r="M83" s="13" t="s">
        <v>49</v>
      </c>
    </row>
    <row r="84" spans="1:13" ht="58" x14ac:dyDescent="0.35">
      <c r="A84" s="24" t="s">
        <v>127</v>
      </c>
      <c r="B84" s="13" t="s">
        <v>243</v>
      </c>
      <c r="C84" s="23" t="s">
        <v>37</v>
      </c>
      <c r="D84" s="23" t="str">
        <f t="shared" si="1"/>
        <v>Metil Isobutil Cetona-Pouco Provável 
(Matriz Q/F/B)-Média</v>
      </c>
      <c r="E84" s="15" t="s">
        <v>10</v>
      </c>
      <c r="F84" s="45" t="s">
        <v>43</v>
      </c>
      <c r="G84" s="24" t="s">
        <v>162</v>
      </c>
      <c r="I84" s="13" t="s">
        <v>125</v>
      </c>
      <c r="J84" s="13" t="s">
        <v>119</v>
      </c>
      <c r="K84" s="16" t="s">
        <v>120</v>
      </c>
      <c r="L84" s="13" t="s">
        <v>122</v>
      </c>
      <c r="M84" s="13" t="s">
        <v>49</v>
      </c>
    </row>
    <row r="85" spans="1:13" ht="58" x14ac:dyDescent="0.35">
      <c r="A85" s="24" t="s">
        <v>127</v>
      </c>
      <c r="B85" s="13" t="s">
        <v>244</v>
      </c>
      <c r="C85" s="23" t="s">
        <v>37</v>
      </c>
      <c r="D85" s="23" t="str">
        <f t="shared" si="1"/>
        <v>Metil Isobutil Cetona-Provável 
(Matriz Q/F/B)-Média</v>
      </c>
      <c r="E85" s="15" t="s">
        <v>40</v>
      </c>
      <c r="F85" s="50" t="s">
        <v>44</v>
      </c>
      <c r="G85" s="24" t="s">
        <v>162</v>
      </c>
      <c r="I85" s="13" t="s">
        <v>125</v>
      </c>
      <c r="J85" s="13" t="s">
        <v>119</v>
      </c>
      <c r="K85" s="16" t="s">
        <v>120</v>
      </c>
      <c r="L85" s="13" t="s">
        <v>122</v>
      </c>
      <c r="M85" s="13" t="s">
        <v>49</v>
      </c>
    </row>
    <row r="86" spans="1:13" ht="58" x14ac:dyDescent="0.35">
      <c r="A86" s="27" t="s">
        <v>127</v>
      </c>
      <c r="B86" s="13" t="s">
        <v>245</v>
      </c>
      <c r="C86" s="28" t="s">
        <v>37</v>
      </c>
      <c r="D86" s="28" t="str">
        <f t="shared" si="1"/>
        <v>Metil Isobutil Cetona-Frequente
(Matriz Q/F/B))-Média</v>
      </c>
      <c r="E86" s="15" t="s">
        <v>8</v>
      </c>
      <c r="F86" s="45" t="s">
        <v>45</v>
      </c>
      <c r="G86" s="24" t="s">
        <v>162</v>
      </c>
      <c r="I86" s="13" t="s">
        <v>125</v>
      </c>
      <c r="J86" s="13" t="s">
        <v>119</v>
      </c>
      <c r="K86" s="16" t="s">
        <v>120</v>
      </c>
      <c r="L86" s="13" t="s">
        <v>122</v>
      </c>
      <c r="M86" s="13" t="s">
        <v>49</v>
      </c>
    </row>
    <row r="87" spans="1:13" ht="72.5" x14ac:dyDescent="0.35">
      <c r="A87" s="24" t="s">
        <v>128</v>
      </c>
      <c r="B87" s="13" t="s">
        <v>241</v>
      </c>
      <c r="C87" s="23" t="s">
        <v>38</v>
      </c>
      <c r="D87" s="23" t="str">
        <f t="shared" si="1"/>
        <v>Hidróxido de Sódio-Inexistente ou Extremamente Remota (Matriz Q/F/B)-Crítica</v>
      </c>
      <c r="E87" s="15" t="s">
        <v>10</v>
      </c>
      <c r="F87" s="18" t="s">
        <v>43</v>
      </c>
      <c r="G87" s="24" t="s">
        <v>163</v>
      </c>
      <c r="I87" s="13" t="s">
        <v>129</v>
      </c>
      <c r="J87" s="13" t="s">
        <v>119</v>
      </c>
      <c r="K87" s="16" t="s">
        <v>120</v>
      </c>
      <c r="L87" s="13" t="s">
        <v>130</v>
      </c>
      <c r="M87" s="13" t="s">
        <v>49</v>
      </c>
    </row>
    <row r="88" spans="1:13" ht="72.5" x14ac:dyDescent="0.35">
      <c r="A88" s="24" t="s">
        <v>128</v>
      </c>
      <c r="B88" s="13" t="s">
        <v>242</v>
      </c>
      <c r="C88" s="23" t="s">
        <v>38</v>
      </c>
      <c r="D88" s="23" t="str">
        <f t="shared" si="1"/>
        <v>Hidróxido de Sódio-Remota
(Matriz Q/F/B)-Crítica</v>
      </c>
      <c r="E88" s="15" t="s">
        <v>10</v>
      </c>
      <c r="F88" s="18" t="s">
        <v>43</v>
      </c>
      <c r="G88" s="24" t="s">
        <v>163</v>
      </c>
      <c r="I88" s="13" t="s">
        <v>129</v>
      </c>
      <c r="J88" s="13" t="s">
        <v>119</v>
      </c>
      <c r="K88" s="16" t="s">
        <v>120</v>
      </c>
      <c r="L88" s="13" t="s">
        <v>130</v>
      </c>
      <c r="M88" s="13" t="s">
        <v>49</v>
      </c>
    </row>
    <row r="89" spans="1:13" ht="72.5" x14ac:dyDescent="0.35">
      <c r="A89" s="24" t="s">
        <v>128</v>
      </c>
      <c r="B89" s="13" t="s">
        <v>243</v>
      </c>
      <c r="C89" s="23" t="s">
        <v>38</v>
      </c>
      <c r="D89" s="23" t="str">
        <f t="shared" si="1"/>
        <v>Hidróxido de Sódio-Pouco Provável 
(Matriz Q/F/B)-Crítica</v>
      </c>
      <c r="E89" s="15" t="s">
        <v>40</v>
      </c>
      <c r="F89" s="45" t="s">
        <v>44</v>
      </c>
      <c r="G89" s="24" t="s">
        <v>163</v>
      </c>
      <c r="I89" s="13" t="s">
        <v>129</v>
      </c>
      <c r="J89" s="13" t="s">
        <v>119</v>
      </c>
      <c r="K89" s="16" t="s">
        <v>120</v>
      </c>
      <c r="L89" s="13" t="s">
        <v>130</v>
      </c>
      <c r="M89" s="13" t="s">
        <v>49</v>
      </c>
    </row>
    <row r="90" spans="1:13" ht="72.5" x14ac:dyDescent="0.35">
      <c r="A90" s="24" t="s">
        <v>128</v>
      </c>
      <c r="B90" s="13" t="s">
        <v>244</v>
      </c>
      <c r="C90" s="23" t="s">
        <v>38</v>
      </c>
      <c r="D90" s="23" t="str">
        <f t="shared" si="1"/>
        <v>Hidróxido de Sódio-Provável 
(Matriz Q/F/B)-Crítica</v>
      </c>
      <c r="E90" s="15" t="s">
        <v>8</v>
      </c>
      <c r="F90" s="45" t="s">
        <v>45</v>
      </c>
      <c r="G90" s="24" t="s">
        <v>163</v>
      </c>
      <c r="I90" s="13" t="s">
        <v>129</v>
      </c>
      <c r="J90" s="13" t="s">
        <v>119</v>
      </c>
      <c r="K90" s="16" t="s">
        <v>120</v>
      </c>
      <c r="L90" s="13" t="s">
        <v>130</v>
      </c>
      <c r="M90" s="13" t="s">
        <v>49</v>
      </c>
    </row>
    <row r="91" spans="1:13" ht="72.5" x14ac:dyDescent="0.35">
      <c r="A91" s="24" t="s">
        <v>128</v>
      </c>
      <c r="B91" s="13" t="s">
        <v>245</v>
      </c>
      <c r="C91" s="23" t="s">
        <v>38</v>
      </c>
      <c r="D91" s="23" t="str">
        <f t="shared" si="1"/>
        <v>Hidróxido de Sódio-Frequente
(Matriz Q/F/B))-Crítica</v>
      </c>
      <c r="E91" s="23" t="s">
        <v>41</v>
      </c>
      <c r="F91" s="45" t="s">
        <v>46</v>
      </c>
      <c r="G91" s="24" t="s">
        <v>163</v>
      </c>
      <c r="I91" s="13" t="s">
        <v>129</v>
      </c>
      <c r="J91" s="13" t="s">
        <v>119</v>
      </c>
      <c r="K91" s="16" t="s">
        <v>120</v>
      </c>
      <c r="L91" s="13" t="s">
        <v>130</v>
      </c>
      <c r="M91" s="13" t="s">
        <v>49</v>
      </c>
    </row>
    <row r="92" spans="1:13" ht="58" x14ac:dyDescent="0.35">
      <c r="A92" s="24" t="s">
        <v>132</v>
      </c>
      <c r="B92" s="13" t="s">
        <v>241</v>
      </c>
      <c r="C92" s="23" t="s">
        <v>37</v>
      </c>
      <c r="D92" s="23" t="str">
        <f t="shared" si="1"/>
        <v>Dietanolamina (DEA)-Inexistente ou Extremamente Remota (Matriz Q/F/B)-Média</v>
      </c>
      <c r="E92" s="15" t="s">
        <v>10</v>
      </c>
      <c r="F92" s="45" t="s">
        <v>43</v>
      </c>
      <c r="G92" s="24" t="s">
        <v>164</v>
      </c>
      <c r="I92" s="13" t="s">
        <v>131</v>
      </c>
      <c r="J92" s="13" t="s">
        <v>119</v>
      </c>
      <c r="K92" s="16" t="s">
        <v>120</v>
      </c>
      <c r="L92" s="13" t="s">
        <v>122</v>
      </c>
      <c r="M92" s="13" t="s">
        <v>49</v>
      </c>
    </row>
    <row r="93" spans="1:13" ht="58" x14ac:dyDescent="0.35">
      <c r="A93" s="24" t="s">
        <v>132</v>
      </c>
      <c r="B93" s="13" t="s">
        <v>242</v>
      </c>
      <c r="C93" s="23" t="s">
        <v>37</v>
      </c>
      <c r="D93" s="23" t="str">
        <f t="shared" si="1"/>
        <v>Dietanolamina (DEA)-Remota
(Matriz Q/F/B)-Média</v>
      </c>
      <c r="E93" s="15" t="s">
        <v>10</v>
      </c>
      <c r="F93" s="45" t="s">
        <v>43</v>
      </c>
      <c r="G93" s="24" t="s">
        <v>164</v>
      </c>
      <c r="I93" s="13" t="s">
        <v>131</v>
      </c>
      <c r="J93" s="13" t="s">
        <v>119</v>
      </c>
      <c r="K93" s="16" t="s">
        <v>120</v>
      </c>
      <c r="L93" s="13" t="s">
        <v>122</v>
      </c>
      <c r="M93" s="13" t="s">
        <v>49</v>
      </c>
    </row>
    <row r="94" spans="1:13" ht="58" x14ac:dyDescent="0.35">
      <c r="A94" s="24" t="s">
        <v>132</v>
      </c>
      <c r="B94" s="13" t="s">
        <v>243</v>
      </c>
      <c r="C94" s="23" t="s">
        <v>37</v>
      </c>
      <c r="D94" s="23" t="str">
        <f t="shared" si="1"/>
        <v>Dietanolamina (DEA)-Pouco Provável 
(Matriz Q/F/B)-Média</v>
      </c>
      <c r="E94" s="15" t="s">
        <v>10</v>
      </c>
      <c r="F94" s="45" t="s">
        <v>43</v>
      </c>
      <c r="G94" s="24" t="s">
        <v>164</v>
      </c>
      <c r="I94" s="13" t="s">
        <v>131</v>
      </c>
      <c r="J94" s="13" t="s">
        <v>119</v>
      </c>
      <c r="K94" s="16" t="s">
        <v>120</v>
      </c>
      <c r="L94" s="13" t="s">
        <v>122</v>
      </c>
      <c r="M94" s="13" t="s">
        <v>49</v>
      </c>
    </row>
    <row r="95" spans="1:13" ht="58" x14ac:dyDescent="0.35">
      <c r="A95" s="24" t="s">
        <v>132</v>
      </c>
      <c r="B95" s="13" t="s">
        <v>244</v>
      </c>
      <c r="C95" s="23" t="s">
        <v>37</v>
      </c>
      <c r="D95" s="23" t="str">
        <f t="shared" si="1"/>
        <v>Dietanolamina (DEA)-Provável 
(Matriz Q/F/B)-Média</v>
      </c>
      <c r="E95" s="15" t="s">
        <v>40</v>
      </c>
      <c r="F95" s="45" t="s">
        <v>44</v>
      </c>
      <c r="G95" s="24" t="s">
        <v>164</v>
      </c>
      <c r="I95" s="13" t="s">
        <v>131</v>
      </c>
      <c r="J95" s="13" t="s">
        <v>119</v>
      </c>
      <c r="K95" s="16" t="s">
        <v>120</v>
      </c>
      <c r="L95" s="13" t="s">
        <v>122</v>
      </c>
      <c r="M95" s="13" t="s">
        <v>49</v>
      </c>
    </row>
    <row r="96" spans="1:13" ht="58" x14ac:dyDescent="0.35">
      <c r="A96" s="24" t="s">
        <v>132</v>
      </c>
      <c r="B96" s="13" t="s">
        <v>245</v>
      </c>
      <c r="C96" s="23" t="s">
        <v>37</v>
      </c>
      <c r="D96" s="23" t="str">
        <f t="shared" si="1"/>
        <v>Dietanolamina (DEA)-Frequente
(Matriz Q/F/B))-Média</v>
      </c>
      <c r="E96" s="15" t="s">
        <v>8</v>
      </c>
      <c r="F96" s="45" t="s">
        <v>45</v>
      </c>
      <c r="G96" s="24" t="s">
        <v>164</v>
      </c>
      <c r="I96" s="13" t="s">
        <v>131</v>
      </c>
      <c r="J96" s="13" t="s">
        <v>119</v>
      </c>
      <c r="K96" s="16" t="s">
        <v>120</v>
      </c>
      <c r="L96" s="13" t="s">
        <v>122</v>
      </c>
      <c r="M96" s="13" t="s">
        <v>49</v>
      </c>
    </row>
    <row r="97" spans="1:13" ht="43.5" x14ac:dyDescent="0.35">
      <c r="A97" s="24" t="s">
        <v>133</v>
      </c>
      <c r="B97" s="13" t="s">
        <v>241</v>
      </c>
      <c r="C97" s="23" t="s">
        <v>38</v>
      </c>
      <c r="D97" s="23" t="str">
        <f t="shared" si="1"/>
        <v>Monóxido de Carbono (CO)-Inexistente ou Extremamente Remota (Matriz Q/F/B)-Crítica</v>
      </c>
      <c r="E97" s="15" t="s">
        <v>10</v>
      </c>
      <c r="F97" s="18" t="s">
        <v>43</v>
      </c>
      <c r="G97" s="24" t="s">
        <v>165</v>
      </c>
      <c r="I97" s="13" t="s">
        <v>186</v>
      </c>
      <c r="J97" s="13" t="s">
        <v>119</v>
      </c>
      <c r="K97" s="16" t="s">
        <v>120</v>
      </c>
      <c r="L97" s="13" t="s">
        <v>116</v>
      </c>
      <c r="M97" s="13" t="s">
        <v>49</v>
      </c>
    </row>
    <row r="98" spans="1:13" ht="43.5" x14ac:dyDescent="0.35">
      <c r="A98" s="24" t="s">
        <v>133</v>
      </c>
      <c r="B98" s="13" t="s">
        <v>242</v>
      </c>
      <c r="C98" s="23" t="s">
        <v>38</v>
      </c>
      <c r="D98" s="23" t="str">
        <f t="shared" si="1"/>
        <v>Monóxido de Carbono (CO)-Remota
(Matriz Q/F/B)-Crítica</v>
      </c>
      <c r="E98" s="15" t="s">
        <v>10</v>
      </c>
      <c r="F98" s="18" t="s">
        <v>43</v>
      </c>
      <c r="G98" s="24" t="s">
        <v>165</v>
      </c>
      <c r="I98" s="13" t="s">
        <v>186</v>
      </c>
      <c r="J98" s="13" t="s">
        <v>119</v>
      </c>
      <c r="K98" s="16" t="s">
        <v>120</v>
      </c>
      <c r="L98" s="13" t="s">
        <v>116</v>
      </c>
      <c r="M98" s="13" t="s">
        <v>49</v>
      </c>
    </row>
    <row r="99" spans="1:13" ht="43.5" x14ac:dyDescent="0.35">
      <c r="A99" s="24" t="s">
        <v>133</v>
      </c>
      <c r="B99" s="13" t="s">
        <v>243</v>
      </c>
      <c r="C99" s="23" t="s">
        <v>38</v>
      </c>
      <c r="D99" s="23" t="str">
        <f t="shared" si="1"/>
        <v>Monóxido de Carbono (CO)-Pouco Provável 
(Matriz Q/F/B)-Crítica</v>
      </c>
      <c r="E99" s="15" t="s">
        <v>40</v>
      </c>
      <c r="F99" s="45" t="s">
        <v>44</v>
      </c>
      <c r="G99" s="24" t="s">
        <v>165</v>
      </c>
      <c r="I99" s="13" t="s">
        <v>186</v>
      </c>
      <c r="J99" s="13" t="s">
        <v>119</v>
      </c>
      <c r="K99" s="16" t="s">
        <v>120</v>
      </c>
      <c r="L99" s="13" t="s">
        <v>116</v>
      </c>
      <c r="M99" s="13" t="s">
        <v>49</v>
      </c>
    </row>
    <row r="100" spans="1:13" ht="58" x14ac:dyDescent="0.35">
      <c r="A100" s="24" t="s">
        <v>133</v>
      </c>
      <c r="B100" s="13" t="s">
        <v>244</v>
      </c>
      <c r="C100" s="23" t="s">
        <v>38</v>
      </c>
      <c r="D100" s="23" t="str">
        <f t="shared" si="1"/>
        <v>Monóxido de Carbono (CO)-Provável 
(Matriz Q/F/B)-Crítica</v>
      </c>
      <c r="E100" s="15" t="s">
        <v>8</v>
      </c>
      <c r="F100" s="45" t="s">
        <v>45</v>
      </c>
      <c r="G100" s="24" t="s">
        <v>165</v>
      </c>
      <c r="I100" s="13" t="s">
        <v>186</v>
      </c>
      <c r="J100" s="13" t="s">
        <v>119</v>
      </c>
      <c r="K100" s="16" t="s">
        <v>120</v>
      </c>
      <c r="L100" s="13" t="s">
        <v>116</v>
      </c>
      <c r="M100" s="13" t="s">
        <v>49</v>
      </c>
    </row>
    <row r="101" spans="1:13" ht="72.5" x14ac:dyDescent="0.35">
      <c r="A101" s="24" t="s">
        <v>133</v>
      </c>
      <c r="B101" s="13" t="s">
        <v>245</v>
      </c>
      <c r="C101" s="23" t="s">
        <v>38</v>
      </c>
      <c r="D101" s="46" t="str">
        <f t="shared" si="1"/>
        <v>Monóxido de Carbono (CO)-Frequente
(Matriz Q/F/B))-Crítica</v>
      </c>
      <c r="E101" s="23" t="s">
        <v>41</v>
      </c>
      <c r="F101" s="45" t="s">
        <v>46</v>
      </c>
      <c r="G101" s="24" t="s">
        <v>165</v>
      </c>
      <c r="I101" s="13" t="s">
        <v>186</v>
      </c>
      <c r="J101" s="13" t="s">
        <v>119</v>
      </c>
      <c r="K101" s="16" t="s">
        <v>120</v>
      </c>
      <c r="L101" s="13" t="s">
        <v>116</v>
      </c>
      <c r="M101" s="13" t="s">
        <v>49</v>
      </c>
    </row>
    <row r="102" spans="1:13" ht="43.5" x14ac:dyDescent="0.35">
      <c r="A102" s="24" t="s">
        <v>166</v>
      </c>
      <c r="B102" s="13" t="s">
        <v>241</v>
      </c>
      <c r="C102" s="23" t="s">
        <v>38</v>
      </c>
      <c r="D102" s="23" t="str">
        <f t="shared" si="1"/>
        <v>Dióxido de Carbono (CO2)-Inexistente ou Extremamente Remota (Matriz Q/F/B)-Crítica</v>
      </c>
      <c r="E102" s="15" t="s">
        <v>10</v>
      </c>
      <c r="F102" s="18" t="s">
        <v>43</v>
      </c>
      <c r="G102" s="24" t="s">
        <v>167</v>
      </c>
      <c r="I102" s="13" t="s">
        <v>186</v>
      </c>
      <c r="J102" s="13" t="s">
        <v>119</v>
      </c>
      <c r="K102" s="16" t="s">
        <v>120</v>
      </c>
      <c r="L102" s="13" t="s">
        <v>116</v>
      </c>
      <c r="M102" s="13" t="s">
        <v>49</v>
      </c>
    </row>
    <row r="103" spans="1:13" ht="43.5" x14ac:dyDescent="0.35">
      <c r="A103" s="24" t="s">
        <v>166</v>
      </c>
      <c r="B103" s="13" t="s">
        <v>242</v>
      </c>
      <c r="C103" s="23" t="s">
        <v>38</v>
      </c>
      <c r="D103" s="23" t="str">
        <f t="shared" si="1"/>
        <v>Dióxido de Carbono (CO2)-Remota
(Matriz Q/F/B)-Crítica</v>
      </c>
      <c r="E103" s="15" t="s">
        <v>10</v>
      </c>
      <c r="F103" s="18" t="s">
        <v>43</v>
      </c>
      <c r="G103" s="24" t="s">
        <v>167</v>
      </c>
      <c r="I103" s="13" t="s">
        <v>186</v>
      </c>
      <c r="J103" s="13" t="s">
        <v>119</v>
      </c>
      <c r="K103" s="16" t="s">
        <v>120</v>
      </c>
      <c r="L103" s="13" t="s">
        <v>116</v>
      </c>
      <c r="M103" s="13" t="s">
        <v>49</v>
      </c>
    </row>
    <row r="104" spans="1:13" ht="43.5" x14ac:dyDescent="0.35">
      <c r="A104" s="24" t="s">
        <v>166</v>
      </c>
      <c r="B104" s="13" t="s">
        <v>243</v>
      </c>
      <c r="C104" s="23" t="s">
        <v>38</v>
      </c>
      <c r="D104" s="23" t="str">
        <f t="shared" si="1"/>
        <v>Dióxido de Carbono (CO2)-Pouco Provável 
(Matriz Q/F/B)-Crítica</v>
      </c>
      <c r="E104" s="15" t="s">
        <v>40</v>
      </c>
      <c r="F104" s="45" t="s">
        <v>44</v>
      </c>
      <c r="G104" s="24" t="s">
        <v>167</v>
      </c>
      <c r="I104" s="13" t="s">
        <v>186</v>
      </c>
      <c r="J104" s="13" t="s">
        <v>119</v>
      </c>
      <c r="K104" s="16" t="s">
        <v>120</v>
      </c>
      <c r="L104" s="13" t="s">
        <v>116</v>
      </c>
      <c r="M104" s="13" t="s">
        <v>49</v>
      </c>
    </row>
    <row r="105" spans="1:13" ht="58" x14ac:dyDescent="0.35">
      <c r="A105" s="24" t="s">
        <v>166</v>
      </c>
      <c r="B105" s="13" t="s">
        <v>244</v>
      </c>
      <c r="C105" s="23" t="s">
        <v>38</v>
      </c>
      <c r="D105" s="23" t="str">
        <f t="shared" si="1"/>
        <v>Dióxido de Carbono (CO2)-Provável 
(Matriz Q/F/B)-Crítica</v>
      </c>
      <c r="E105" s="15" t="s">
        <v>8</v>
      </c>
      <c r="F105" s="45" t="s">
        <v>45</v>
      </c>
      <c r="G105" s="24" t="s">
        <v>167</v>
      </c>
      <c r="I105" s="13" t="s">
        <v>186</v>
      </c>
      <c r="J105" s="13" t="s">
        <v>119</v>
      </c>
      <c r="K105" s="16" t="s">
        <v>120</v>
      </c>
      <c r="L105" s="13" t="s">
        <v>116</v>
      </c>
      <c r="M105" s="13" t="s">
        <v>49</v>
      </c>
    </row>
    <row r="106" spans="1:13" ht="72.5" x14ac:dyDescent="0.35">
      <c r="A106" s="24" t="s">
        <v>166</v>
      </c>
      <c r="B106" s="13" t="s">
        <v>245</v>
      </c>
      <c r="C106" s="23" t="s">
        <v>38</v>
      </c>
      <c r="D106" s="23" t="str">
        <f t="shared" si="1"/>
        <v>Dióxido de Carbono (CO2)-Frequente
(Matriz Q/F/B))-Crítica</v>
      </c>
      <c r="E106" s="23" t="s">
        <v>41</v>
      </c>
      <c r="F106" s="45" t="s">
        <v>46</v>
      </c>
      <c r="G106" s="24" t="s">
        <v>167</v>
      </c>
      <c r="I106" s="13" t="s">
        <v>186</v>
      </c>
      <c r="J106" s="13" t="s">
        <v>119</v>
      </c>
      <c r="K106" s="16" t="s">
        <v>120</v>
      </c>
      <c r="L106" s="13" t="s">
        <v>116</v>
      </c>
      <c r="M106" s="13" t="s">
        <v>49</v>
      </c>
    </row>
    <row r="107" spans="1:13" ht="58" x14ac:dyDescent="0.35">
      <c r="A107" s="24" t="s">
        <v>134</v>
      </c>
      <c r="B107" s="13" t="s">
        <v>241</v>
      </c>
      <c r="C107" s="23" t="s">
        <v>38</v>
      </c>
      <c r="D107" s="23" t="str">
        <f t="shared" si="1"/>
        <v>Hidrogênio-Inexistente ou Extremamente Remota (Matriz Q/F/B)-Crítica</v>
      </c>
      <c r="E107" s="15" t="s">
        <v>10</v>
      </c>
      <c r="F107" s="18" t="s">
        <v>43</v>
      </c>
      <c r="G107" s="24" t="s">
        <v>168</v>
      </c>
      <c r="I107" s="24" t="s">
        <v>135</v>
      </c>
      <c r="J107" s="13" t="s">
        <v>136</v>
      </c>
      <c r="K107" s="16" t="s">
        <v>120</v>
      </c>
      <c r="L107" s="13" t="s">
        <v>137</v>
      </c>
      <c r="M107" s="13" t="s">
        <v>49</v>
      </c>
    </row>
    <row r="108" spans="1:13" ht="58" x14ac:dyDescent="0.35">
      <c r="A108" s="24" t="s">
        <v>134</v>
      </c>
      <c r="B108" s="13" t="s">
        <v>242</v>
      </c>
      <c r="C108" s="23" t="s">
        <v>38</v>
      </c>
      <c r="D108" s="23" t="str">
        <f t="shared" si="1"/>
        <v>Hidrogênio-Remota
(Matriz Q/F/B)-Crítica</v>
      </c>
      <c r="E108" s="15" t="s">
        <v>10</v>
      </c>
      <c r="F108" s="18" t="s">
        <v>43</v>
      </c>
      <c r="G108" s="24" t="s">
        <v>168</v>
      </c>
      <c r="I108" s="24" t="s">
        <v>135</v>
      </c>
      <c r="J108" s="13" t="s">
        <v>136</v>
      </c>
      <c r="K108" s="16" t="s">
        <v>120</v>
      </c>
      <c r="L108" s="13" t="s">
        <v>137</v>
      </c>
      <c r="M108" s="13" t="s">
        <v>49</v>
      </c>
    </row>
    <row r="109" spans="1:13" ht="58" x14ac:dyDescent="0.35">
      <c r="A109" s="24" t="s">
        <v>134</v>
      </c>
      <c r="B109" s="13" t="s">
        <v>243</v>
      </c>
      <c r="C109" s="23" t="s">
        <v>38</v>
      </c>
      <c r="D109" s="23" t="str">
        <f t="shared" si="1"/>
        <v>Hidrogênio-Pouco Provável 
(Matriz Q/F/B)-Crítica</v>
      </c>
      <c r="E109" s="15" t="s">
        <v>40</v>
      </c>
      <c r="F109" s="45" t="s">
        <v>44</v>
      </c>
      <c r="G109" s="24" t="s">
        <v>168</v>
      </c>
      <c r="I109" s="24" t="s">
        <v>135</v>
      </c>
      <c r="J109" s="13" t="s">
        <v>136</v>
      </c>
      <c r="K109" s="16" t="s">
        <v>120</v>
      </c>
      <c r="L109" s="13" t="s">
        <v>137</v>
      </c>
      <c r="M109" s="13" t="s">
        <v>49</v>
      </c>
    </row>
    <row r="110" spans="1:13" ht="58" x14ac:dyDescent="0.35">
      <c r="A110" s="24" t="s">
        <v>134</v>
      </c>
      <c r="B110" s="13" t="s">
        <v>244</v>
      </c>
      <c r="C110" s="23" t="s">
        <v>38</v>
      </c>
      <c r="D110" s="23" t="str">
        <f t="shared" si="1"/>
        <v>Hidrogênio-Provável 
(Matriz Q/F/B)-Crítica</v>
      </c>
      <c r="E110" s="15" t="s">
        <v>8</v>
      </c>
      <c r="F110" s="45" t="s">
        <v>45</v>
      </c>
      <c r="G110" s="24" t="s">
        <v>168</v>
      </c>
      <c r="I110" s="24" t="s">
        <v>135</v>
      </c>
      <c r="J110" s="13" t="s">
        <v>136</v>
      </c>
      <c r="K110" s="16" t="s">
        <v>120</v>
      </c>
      <c r="L110" s="13" t="s">
        <v>137</v>
      </c>
      <c r="M110" s="13" t="s">
        <v>49</v>
      </c>
    </row>
    <row r="111" spans="1:13" ht="72.5" x14ac:dyDescent="0.35">
      <c r="A111" s="24" t="s">
        <v>134</v>
      </c>
      <c r="B111" s="13" t="s">
        <v>245</v>
      </c>
      <c r="C111" s="23" t="s">
        <v>38</v>
      </c>
      <c r="D111" s="23" t="str">
        <f t="shared" si="1"/>
        <v>Hidrogênio-Frequente
(Matriz Q/F/B))-Crítica</v>
      </c>
      <c r="E111" s="23" t="s">
        <v>41</v>
      </c>
      <c r="F111" s="45" t="s">
        <v>46</v>
      </c>
      <c r="G111" s="24" t="s">
        <v>168</v>
      </c>
      <c r="I111" s="24" t="s">
        <v>135</v>
      </c>
      <c r="J111" s="13" t="s">
        <v>136</v>
      </c>
      <c r="K111" s="16" t="s">
        <v>120</v>
      </c>
      <c r="L111" s="13" t="s">
        <v>137</v>
      </c>
      <c r="M111" s="13" t="s">
        <v>49</v>
      </c>
    </row>
    <row r="112" spans="1:13" ht="72.5" x14ac:dyDescent="0.35">
      <c r="A112" s="24" t="s">
        <v>138</v>
      </c>
      <c r="B112" s="13" t="s">
        <v>241</v>
      </c>
      <c r="C112" s="23" t="s">
        <v>38</v>
      </c>
      <c r="D112" s="23" t="str">
        <f t="shared" si="1"/>
        <v>Fenol-Inexistente ou Extremamente Remota (Matriz Q/F/B)-Crítica</v>
      </c>
      <c r="E112" s="15" t="s">
        <v>10</v>
      </c>
      <c r="F112" s="18" t="s">
        <v>43</v>
      </c>
      <c r="G112" s="24" t="s">
        <v>169</v>
      </c>
      <c r="I112" s="33" t="s">
        <v>139</v>
      </c>
      <c r="J112" s="13" t="s">
        <v>136</v>
      </c>
      <c r="K112" s="16" t="s">
        <v>120</v>
      </c>
      <c r="L112" s="13" t="s">
        <v>130</v>
      </c>
      <c r="M112" s="13" t="s">
        <v>49</v>
      </c>
    </row>
    <row r="113" spans="1:13" ht="72" customHeight="1" x14ac:dyDescent="0.35">
      <c r="A113" s="24" t="s">
        <v>138</v>
      </c>
      <c r="B113" s="13" t="s">
        <v>242</v>
      </c>
      <c r="C113" s="23" t="s">
        <v>38</v>
      </c>
      <c r="D113" s="23" t="str">
        <f t="shared" si="1"/>
        <v>Fenol-Remota
(Matriz Q/F/B)-Crítica</v>
      </c>
      <c r="E113" s="15" t="s">
        <v>10</v>
      </c>
      <c r="F113" s="18" t="s">
        <v>43</v>
      </c>
      <c r="G113" s="24" t="s">
        <v>169</v>
      </c>
      <c r="I113" s="33" t="s">
        <v>139</v>
      </c>
      <c r="J113" s="13" t="s">
        <v>136</v>
      </c>
      <c r="K113" s="16" t="s">
        <v>120</v>
      </c>
      <c r="L113" s="13" t="s">
        <v>130</v>
      </c>
      <c r="M113" s="13" t="s">
        <v>49</v>
      </c>
    </row>
    <row r="114" spans="1:13" ht="72.5" x14ac:dyDescent="0.35">
      <c r="A114" s="24" t="s">
        <v>138</v>
      </c>
      <c r="B114" s="13" t="s">
        <v>243</v>
      </c>
      <c r="C114" s="23" t="s">
        <v>38</v>
      </c>
      <c r="D114" s="23" t="str">
        <f t="shared" si="1"/>
        <v>Fenol-Pouco Provável 
(Matriz Q/F/B)-Crítica</v>
      </c>
      <c r="E114" s="15" t="s">
        <v>40</v>
      </c>
      <c r="F114" s="45" t="s">
        <v>44</v>
      </c>
      <c r="G114" s="24" t="s">
        <v>169</v>
      </c>
      <c r="I114" s="33" t="s">
        <v>139</v>
      </c>
      <c r="J114" s="13" t="s">
        <v>136</v>
      </c>
      <c r="K114" s="16" t="s">
        <v>120</v>
      </c>
      <c r="L114" s="13" t="s">
        <v>130</v>
      </c>
      <c r="M114" s="13" t="s">
        <v>49</v>
      </c>
    </row>
    <row r="115" spans="1:13" ht="72.5" x14ac:dyDescent="0.35">
      <c r="A115" s="24" t="s">
        <v>138</v>
      </c>
      <c r="B115" s="13" t="s">
        <v>244</v>
      </c>
      <c r="C115" s="23" t="s">
        <v>38</v>
      </c>
      <c r="D115" s="23" t="str">
        <f t="shared" si="1"/>
        <v>Fenol-Provável 
(Matriz Q/F/B)-Crítica</v>
      </c>
      <c r="E115" s="15" t="s">
        <v>8</v>
      </c>
      <c r="F115" s="45" t="s">
        <v>45</v>
      </c>
      <c r="G115" s="24" t="s">
        <v>169</v>
      </c>
      <c r="I115" s="33" t="s">
        <v>139</v>
      </c>
      <c r="J115" s="13" t="s">
        <v>136</v>
      </c>
      <c r="K115" s="16" t="s">
        <v>120</v>
      </c>
      <c r="L115" s="13" t="s">
        <v>130</v>
      </c>
      <c r="M115" s="13" t="s">
        <v>49</v>
      </c>
    </row>
    <row r="116" spans="1:13" ht="72.5" x14ac:dyDescent="0.35">
      <c r="A116" s="24" t="s">
        <v>138</v>
      </c>
      <c r="B116" s="13" t="s">
        <v>245</v>
      </c>
      <c r="C116" s="23" t="s">
        <v>38</v>
      </c>
      <c r="D116" s="23" t="str">
        <f t="shared" si="1"/>
        <v>Fenol-Frequente
(Matriz Q/F/B))-Crítica</v>
      </c>
      <c r="E116" s="23" t="s">
        <v>41</v>
      </c>
      <c r="F116" s="45" t="s">
        <v>46</v>
      </c>
      <c r="G116" s="24" t="s">
        <v>169</v>
      </c>
      <c r="I116" s="33" t="s">
        <v>139</v>
      </c>
      <c r="J116" s="13" t="s">
        <v>136</v>
      </c>
      <c r="K116" s="16" t="s">
        <v>120</v>
      </c>
      <c r="L116" s="13" t="s">
        <v>130</v>
      </c>
      <c r="M116" s="13" t="s">
        <v>49</v>
      </c>
    </row>
    <row r="117" spans="1:13" ht="188.5" x14ac:dyDescent="0.35">
      <c r="A117" s="24" t="s">
        <v>62</v>
      </c>
      <c r="B117" s="13" t="s">
        <v>214</v>
      </c>
      <c r="C117" s="23" t="s">
        <v>66</v>
      </c>
      <c r="D117" s="23" t="str">
        <f t="shared" si="1"/>
        <v>Queda do mesmo nível-A - Evento extremamente remoto
(Matriz M/A)-II</v>
      </c>
      <c r="E117" s="23" t="s">
        <v>170</v>
      </c>
      <c r="F117" s="18" t="s">
        <v>180</v>
      </c>
      <c r="G117" s="24" t="s">
        <v>171</v>
      </c>
      <c r="I117" s="33" t="s">
        <v>63</v>
      </c>
      <c r="J117" s="13" t="s">
        <v>64</v>
      </c>
      <c r="K117" s="16" t="s">
        <v>65</v>
      </c>
      <c r="L117" s="13" t="s">
        <v>76</v>
      </c>
      <c r="M117" s="13" t="s">
        <v>194</v>
      </c>
    </row>
    <row r="118" spans="1:13" ht="188.5" x14ac:dyDescent="0.35">
      <c r="A118" s="24" t="s">
        <v>62</v>
      </c>
      <c r="B118" s="13" t="s">
        <v>215</v>
      </c>
      <c r="C118" s="23" t="s">
        <v>66</v>
      </c>
      <c r="D118" s="23" t="str">
        <f t="shared" si="1"/>
        <v>Queda do mesmo nível-B - Evento Remoto
(Matriz M/A)-II</v>
      </c>
      <c r="E118" s="23" t="s">
        <v>170</v>
      </c>
      <c r="F118" s="18" t="s">
        <v>180</v>
      </c>
      <c r="G118" s="24" t="s">
        <v>171</v>
      </c>
      <c r="I118" s="33" t="s">
        <v>63</v>
      </c>
      <c r="J118" s="13" t="s">
        <v>64</v>
      </c>
      <c r="K118" s="16" t="s">
        <v>65</v>
      </c>
      <c r="L118" s="13" t="s">
        <v>76</v>
      </c>
      <c r="M118" s="13" t="s">
        <v>194</v>
      </c>
    </row>
    <row r="119" spans="1:13" ht="188.5" x14ac:dyDescent="0.35">
      <c r="A119" s="24" t="s">
        <v>62</v>
      </c>
      <c r="B119" s="13" t="s">
        <v>216</v>
      </c>
      <c r="C119" s="23" t="s">
        <v>66</v>
      </c>
      <c r="D119" s="23" t="str">
        <f t="shared" si="1"/>
        <v>Queda do mesmo nível-C- Evento pouco provável
(Matriz M/A)-II</v>
      </c>
      <c r="E119" s="23" t="s">
        <v>170</v>
      </c>
      <c r="F119" s="18" t="s">
        <v>180</v>
      </c>
      <c r="G119" s="24" t="s">
        <v>171</v>
      </c>
      <c r="I119" s="33" t="s">
        <v>63</v>
      </c>
      <c r="J119" s="13" t="s">
        <v>64</v>
      </c>
      <c r="K119" s="16" t="s">
        <v>65</v>
      </c>
      <c r="L119" s="13" t="s">
        <v>76</v>
      </c>
      <c r="M119" s="13" t="s">
        <v>194</v>
      </c>
    </row>
    <row r="120" spans="1:13" ht="188.5" x14ac:dyDescent="0.35">
      <c r="A120" s="24" t="s">
        <v>62</v>
      </c>
      <c r="B120" s="13" t="s">
        <v>217</v>
      </c>
      <c r="C120" s="23" t="s">
        <v>66</v>
      </c>
      <c r="D120" s="23" t="str">
        <f t="shared" si="1"/>
        <v>Queda do mesmo nível-D - Evento provável
(Matriz M/A)-II</v>
      </c>
      <c r="E120" s="23" t="s">
        <v>142</v>
      </c>
      <c r="F120" s="18" t="s">
        <v>178</v>
      </c>
      <c r="G120" s="24" t="s">
        <v>171</v>
      </c>
      <c r="I120" s="33" t="s">
        <v>63</v>
      </c>
      <c r="J120" s="13" t="s">
        <v>64</v>
      </c>
      <c r="K120" s="16" t="s">
        <v>65</v>
      </c>
      <c r="L120" s="13" t="s">
        <v>76</v>
      </c>
      <c r="M120" s="13" t="s">
        <v>194</v>
      </c>
    </row>
    <row r="121" spans="1:13" ht="188.5" x14ac:dyDescent="0.35">
      <c r="A121" s="24" t="s">
        <v>62</v>
      </c>
      <c r="B121" s="13" t="s">
        <v>218</v>
      </c>
      <c r="C121" s="23" t="s">
        <v>66</v>
      </c>
      <c r="D121" s="23" t="str">
        <f t="shared" si="1"/>
        <v>Queda do mesmo nível-E - Evento Frequente
(Matriz M/A)-II</v>
      </c>
      <c r="E121" s="23" t="s">
        <v>142</v>
      </c>
      <c r="F121" s="18" t="s">
        <v>178</v>
      </c>
      <c r="G121" s="24" t="s">
        <v>171</v>
      </c>
      <c r="I121" s="33" t="s">
        <v>63</v>
      </c>
      <c r="J121" s="13" t="s">
        <v>64</v>
      </c>
      <c r="K121" s="16" t="s">
        <v>65</v>
      </c>
      <c r="L121" s="13" t="s">
        <v>76</v>
      </c>
      <c r="M121" s="13" t="s">
        <v>194</v>
      </c>
    </row>
    <row r="122" spans="1:13" ht="58" x14ac:dyDescent="0.35">
      <c r="A122" s="24" t="s">
        <v>69</v>
      </c>
      <c r="B122" s="13" t="s">
        <v>214</v>
      </c>
      <c r="C122" s="23" t="s">
        <v>66</v>
      </c>
      <c r="D122" s="23" t="str">
        <f t="shared" si="1"/>
        <v>Contato com produto aquecido-A - Evento extremamente remoto
(Matriz M/A)-II</v>
      </c>
      <c r="E122" s="23" t="s">
        <v>170</v>
      </c>
      <c r="F122" s="18" t="s">
        <v>180</v>
      </c>
      <c r="G122" s="24" t="s">
        <v>172</v>
      </c>
      <c r="I122" s="33" t="s">
        <v>9</v>
      </c>
      <c r="J122" s="13" t="s">
        <v>70</v>
      </c>
      <c r="K122" s="16" t="s">
        <v>71</v>
      </c>
      <c r="L122" s="13" t="s">
        <v>73</v>
      </c>
      <c r="M122" s="13" t="s">
        <v>194</v>
      </c>
    </row>
    <row r="123" spans="1:13" ht="58" x14ac:dyDescent="0.35">
      <c r="A123" s="24" t="s">
        <v>69</v>
      </c>
      <c r="B123" s="13" t="s">
        <v>215</v>
      </c>
      <c r="C123" s="23" t="s">
        <v>66</v>
      </c>
      <c r="D123" s="23" t="str">
        <f t="shared" si="1"/>
        <v>Contato com produto aquecido-B - Evento Remoto
(Matriz M/A)-II</v>
      </c>
      <c r="E123" s="23" t="s">
        <v>170</v>
      </c>
      <c r="F123" s="18" t="s">
        <v>180</v>
      </c>
      <c r="G123" s="24" t="s">
        <v>172</v>
      </c>
      <c r="I123" s="33" t="s">
        <v>9</v>
      </c>
      <c r="J123" s="13" t="s">
        <v>70</v>
      </c>
      <c r="K123" s="16" t="s">
        <v>71</v>
      </c>
      <c r="L123" s="13" t="s">
        <v>73</v>
      </c>
      <c r="M123" s="13" t="s">
        <v>194</v>
      </c>
    </row>
    <row r="124" spans="1:13" ht="58" x14ac:dyDescent="0.35">
      <c r="A124" s="24" t="s">
        <v>69</v>
      </c>
      <c r="B124" s="13" t="s">
        <v>216</v>
      </c>
      <c r="C124" s="23" t="s">
        <v>66</v>
      </c>
      <c r="D124" s="23" t="str">
        <f t="shared" si="1"/>
        <v>Contato com produto aquecido-C- Evento pouco provável
(Matriz M/A)-II</v>
      </c>
      <c r="E124" s="23" t="s">
        <v>170</v>
      </c>
      <c r="F124" s="18" t="s">
        <v>44</v>
      </c>
      <c r="G124" s="24" t="s">
        <v>172</v>
      </c>
      <c r="I124" s="33" t="s">
        <v>9</v>
      </c>
      <c r="J124" s="13" t="s">
        <v>70</v>
      </c>
      <c r="K124" s="16" t="s">
        <v>71</v>
      </c>
      <c r="L124" s="13" t="s">
        <v>73</v>
      </c>
      <c r="M124" s="13" t="s">
        <v>194</v>
      </c>
    </row>
    <row r="125" spans="1:13" ht="58" x14ac:dyDescent="0.35">
      <c r="A125" s="24" t="s">
        <v>69</v>
      </c>
      <c r="B125" s="13" t="s">
        <v>217</v>
      </c>
      <c r="C125" s="23" t="s">
        <v>66</v>
      </c>
      <c r="D125" s="23" t="str">
        <f t="shared" si="1"/>
        <v>Contato com produto aquecido-D - Evento provável
(Matriz M/A)-II</v>
      </c>
      <c r="E125" s="23" t="s">
        <v>142</v>
      </c>
      <c r="F125" s="18" t="s">
        <v>178</v>
      </c>
      <c r="G125" s="24" t="s">
        <v>172</v>
      </c>
      <c r="I125" s="33" t="s">
        <v>9</v>
      </c>
      <c r="J125" s="13" t="s">
        <v>70</v>
      </c>
      <c r="K125" s="16" t="s">
        <v>71</v>
      </c>
      <c r="L125" s="13" t="s">
        <v>73</v>
      </c>
      <c r="M125" s="13" t="s">
        <v>194</v>
      </c>
    </row>
    <row r="126" spans="1:13" ht="58" x14ac:dyDescent="0.35">
      <c r="A126" s="24" t="s">
        <v>69</v>
      </c>
      <c r="B126" s="13" t="s">
        <v>218</v>
      </c>
      <c r="C126" s="23" t="s">
        <v>66</v>
      </c>
      <c r="D126" s="23" t="str">
        <f t="shared" si="1"/>
        <v>Contato com produto aquecido-E - Evento Frequente
(Matriz M/A)-II</v>
      </c>
      <c r="E126" s="23" t="s">
        <v>142</v>
      </c>
      <c r="F126" s="18" t="s">
        <v>178</v>
      </c>
      <c r="G126" s="24" t="s">
        <v>172</v>
      </c>
      <c r="I126" s="33" t="s">
        <v>9</v>
      </c>
      <c r="J126" s="13" t="s">
        <v>70</v>
      </c>
      <c r="K126" s="16" t="s">
        <v>71</v>
      </c>
      <c r="L126" s="13" t="s">
        <v>73</v>
      </c>
      <c r="M126" s="13" t="s">
        <v>194</v>
      </c>
    </row>
    <row r="127" spans="1:13" ht="101.5" x14ac:dyDescent="0.35">
      <c r="A127" s="33" t="s">
        <v>74</v>
      </c>
      <c r="B127" s="13" t="s">
        <v>214</v>
      </c>
      <c r="C127" s="23" t="s">
        <v>68</v>
      </c>
      <c r="D127" s="23" t="str">
        <f t="shared" si="1"/>
        <v>Trabalho em Altura (Atividade com diferença de nível, acima  de 2,0m dois metros) -A - Evento extremamente remoto
(Matriz M/A)-IV</v>
      </c>
      <c r="E127" s="23" t="s">
        <v>142</v>
      </c>
      <c r="F127" s="18" t="s">
        <v>178</v>
      </c>
      <c r="G127" s="24" t="s">
        <v>173</v>
      </c>
      <c r="I127" s="33" t="s">
        <v>75</v>
      </c>
      <c r="J127" s="13" t="s">
        <v>86</v>
      </c>
      <c r="K127" s="16" t="s">
        <v>78</v>
      </c>
      <c r="L127" s="13" t="s">
        <v>77</v>
      </c>
      <c r="M127" s="13" t="s">
        <v>194</v>
      </c>
    </row>
    <row r="128" spans="1:13" ht="101.5" x14ac:dyDescent="0.35">
      <c r="A128" s="33" t="s">
        <v>74</v>
      </c>
      <c r="B128" s="13" t="s">
        <v>215</v>
      </c>
      <c r="C128" s="23" t="s">
        <v>68</v>
      </c>
      <c r="D128" s="23" t="str">
        <f t="shared" si="1"/>
        <v>Trabalho em Altura (Atividade com diferença de nível, acima  de 2,0m dois metros) -B - Evento Remoto
(Matriz M/A)-IV</v>
      </c>
      <c r="E128" s="23" t="s">
        <v>142</v>
      </c>
      <c r="F128" s="18" t="s">
        <v>178</v>
      </c>
      <c r="G128" s="24" t="s">
        <v>173</v>
      </c>
      <c r="I128" s="33" t="s">
        <v>75</v>
      </c>
      <c r="J128" s="13" t="s">
        <v>187</v>
      </c>
      <c r="K128" s="16" t="s">
        <v>78</v>
      </c>
      <c r="L128" s="13" t="s">
        <v>77</v>
      </c>
      <c r="M128" s="13" t="s">
        <v>194</v>
      </c>
    </row>
    <row r="129" spans="1:13" ht="101.5" x14ac:dyDescent="0.35">
      <c r="A129" s="33" t="s">
        <v>74</v>
      </c>
      <c r="B129" s="13" t="s">
        <v>216</v>
      </c>
      <c r="C129" s="23" t="s">
        <v>68</v>
      </c>
      <c r="D129" s="23" t="str">
        <f t="shared" si="1"/>
        <v>Trabalho em Altura (Atividade com diferença de nível, acima  de 2,0m dois metros) -C- Evento pouco provável
(Matriz M/A)-IV</v>
      </c>
      <c r="E129" s="23" t="s">
        <v>142</v>
      </c>
      <c r="F129" s="18" t="s">
        <v>178</v>
      </c>
      <c r="G129" s="24" t="s">
        <v>173</v>
      </c>
      <c r="I129" s="33" t="s">
        <v>75</v>
      </c>
      <c r="J129" s="13" t="s">
        <v>188</v>
      </c>
      <c r="K129" s="16" t="s">
        <v>78</v>
      </c>
      <c r="L129" s="13" t="s">
        <v>77</v>
      </c>
      <c r="M129" s="13" t="s">
        <v>194</v>
      </c>
    </row>
    <row r="130" spans="1:13" ht="101.5" x14ac:dyDescent="0.35">
      <c r="A130" s="33" t="s">
        <v>74</v>
      </c>
      <c r="B130" s="13" t="s">
        <v>217</v>
      </c>
      <c r="C130" s="23" t="s">
        <v>68</v>
      </c>
      <c r="D130" s="23" t="str">
        <f t="shared" si="1"/>
        <v>Trabalho em Altura (Atividade com diferença de nível, acima  de 2,0m dois metros) -D - Evento provável
(Matriz M/A)-IV</v>
      </c>
      <c r="E130" s="23" t="s">
        <v>41</v>
      </c>
      <c r="F130" s="45" t="s">
        <v>179</v>
      </c>
      <c r="G130" s="24" t="s">
        <v>173</v>
      </c>
      <c r="I130" s="33" t="s">
        <v>75</v>
      </c>
      <c r="J130" s="13" t="s">
        <v>189</v>
      </c>
      <c r="K130" s="16" t="s">
        <v>78</v>
      </c>
      <c r="L130" s="13" t="s">
        <v>77</v>
      </c>
      <c r="M130" s="13" t="s">
        <v>194</v>
      </c>
    </row>
    <row r="131" spans="1:13" ht="101.5" x14ac:dyDescent="0.35">
      <c r="A131" s="33" t="s">
        <v>74</v>
      </c>
      <c r="B131" s="13" t="s">
        <v>218</v>
      </c>
      <c r="C131" s="23" t="s">
        <v>68</v>
      </c>
      <c r="D131" s="23" t="str">
        <f t="shared" ref="D131:D197" si="2">A131&amp;"-"&amp;B131&amp;"-"&amp;C131</f>
        <v>Trabalho em Altura (Atividade com diferença de nível, acima  de 2,0m dois metros) -E - Evento Frequente
(Matriz M/A)-IV</v>
      </c>
      <c r="E131" s="23" t="s">
        <v>41</v>
      </c>
      <c r="F131" s="45" t="s">
        <v>179</v>
      </c>
      <c r="G131" s="24" t="s">
        <v>173</v>
      </c>
      <c r="I131" s="33" t="s">
        <v>75</v>
      </c>
      <c r="J131" s="13" t="s">
        <v>190</v>
      </c>
      <c r="K131" s="16" t="s">
        <v>78</v>
      </c>
      <c r="L131" s="13" t="s">
        <v>77</v>
      </c>
      <c r="M131" s="13" t="s">
        <v>194</v>
      </c>
    </row>
    <row r="132" spans="1:13" ht="72.5" x14ac:dyDescent="0.35">
      <c r="A132" s="33" t="s">
        <v>79</v>
      </c>
      <c r="B132" s="13" t="s">
        <v>214</v>
      </c>
      <c r="C132" s="23" t="s">
        <v>67</v>
      </c>
      <c r="D132" s="23" t="str">
        <f t="shared" si="2"/>
        <v>Movimentação de materiais e ferramentas (queda de objetos)-A - Evento extremamente remoto
(Matriz M/A)-III</v>
      </c>
      <c r="E132" s="23" t="s">
        <v>170</v>
      </c>
      <c r="F132" s="18" t="s">
        <v>180</v>
      </c>
      <c r="G132" s="24" t="s">
        <v>174</v>
      </c>
      <c r="I132" s="33" t="s">
        <v>80</v>
      </c>
      <c r="J132" s="13" t="s">
        <v>83</v>
      </c>
      <c r="K132" s="16" t="s">
        <v>81</v>
      </c>
      <c r="L132" s="13" t="s">
        <v>82</v>
      </c>
      <c r="M132" s="13" t="s">
        <v>194</v>
      </c>
    </row>
    <row r="133" spans="1:13" ht="72.5" x14ac:dyDescent="0.35">
      <c r="A133" s="33" t="s">
        <v>79</v>
      </c>
      <c r="B133" s="13" t="s">
        <v>215</v>
      </c>
      <c r="C133" s="23" t="s">
        <v>67</v>
      </c>
      <c r="D133" s="23" t="str">
        <f t="shared" si="2"/>
        <v>Movimentação de materiais e ferramentas (queda de objetos)-B - Evento Remoto
(Matriz M/A)-III</v>
      </c>
      <c r="E133" s="23" t="s">
        <v>142</v>
      </c>
      <c r="F133" s="18" t="s">
        <v>178</v>
      </c>
      <c r="G133" s="24" t="s">
        <v>174</v>
      </c>
      <c r="I133" s="33" t="s">
        <v>80</v>
      </c>
      <c r="J133" s="13" t="s">
        <v>83</v>
      </c>
      <c r="K133" s="16" t="s">
        <v>81</v>
      </c>
      <c r="L133" s="13" t="s">
        <v>82</v>
      </c>
      <c r="M133" s="13" t="s">
        <v>194</v>
      </c>
    </row>
    <row r="134" spans="1:13" ht="72.5" x14ac:dyDescent="0.35">
      <c r="A134" s="33" t="s">
        <v>79</v>
      </c>
      <c r="B134" s="13" t="s">
        <v>216</v>
      </c>
      <c r="C134" s="23" t="s">
        <v>67</v>
      </c>
      <c r="D134" s="23" t="str">
        <f t="shared" si="2"/>
        <v>Movimentação de materiais e ferramentas (queda de objetos)-C- Evento pouco provável
(Matriz M/A)-III</v>
      </c>
      <c r="E134" s="23" t="s">
        <v>142</v>
      </c>
      <c r="F134" s="18" t="s">
        <v>178</v>
      </c>
      <c r="G134" s="24" t="s">
        <v>174</v>
      </c>
      <c r="I134" s="33" t="s">
        <v>80</v>
      </c>
      <c r="J134" s="13" t="s">
        <v>83</v>
      </c>
      <c r="K134" s="16" t="s">
        <v>81</v>
      </c>
      <c r="L134" s="13" t="s">
        <v>82</v>
      </c>
      <c r="M134" s="13" t="s">
        <v>194</v>
      </c>
    </row>
    <row r="135" spans="1:13" ht="72.5" x14ac:dyDescent="0.35">
      <c r="A135" s="33" t="s">
        <v>79</v>
      </c>
      <c r="B135" s="13" t="s">
        <v>217</v>
      </c>
      <c r="C135" s="23" t="s">
        <v>67</v>
      </c>
      <c r="D135" s="23" t="str">
        <f t="shared" si="2"/>
        <v>Movimentação de materiais e ferramentas (queda de objetos)-D - Evento provável
(Matriz M/A)-III</v>
      </c>
      <c r="E135" s="23" t="s">
        <v>142</v>
      </c>
      <c r="F135" s="18" t="s">
        <v>178</v>
      </c>
      <c r="G135" s="24" t="s">
        <v>174</v>
      </c>
      <c r="I135" s="33" t="s">
        <v>80</v>
      </c>
      <c r="J135" s="13" t="s">
        <v>83</v>
      </c>
      <c r="K135" s="16" t="s">
        <v>81</v>
      </c>
      <c r="L135" s="13" t="s">
        <v>82</v>
      </c>
      <c r="M135" s="13" t="s">
        <v>194</v>
      </c>
    </row>
    <row r="136" spans="1:13" ht="72.5" x14ac:dyDescent="0.35">
      <c r="A136" s="33" t="s">
        <v>79</v>
      </c>
      <c r="B136" s="13" t="s">
        <v>218</v>
      </c>
      <c r="C136" s="23" t="s">
        <v>67</v>
      </c>
      <c r="D136" s="23" t="str">
        <f t="shared" si="2"/>
        <v>Movimentação de materiais e ferramentas (queda de objetos)-E - Evento Frequente
(Matriz M/A)-III</v>
      </c>
      <c r="E136" s="23" t="s">
        <v>41</v>
      </c>
      <c r="F136" s="45" t="s">
        <v>179</v>
      </c>
      <c r="G136" s="24" t="s">
        <v>174</v>
      </c>
      <c r="I136" s="33" t="s">
        <v>80</v>
      </c>
      <c r="J136" s="13" t="s">
        <v>83</v>
      </c>
      <c r="K136" s="16" t="s">
        <v>81</v>
      </c>
      <c r="L136" s="13" t="s">
        <v>82</v>
      </c>
      <c r="M136" s="13" t="s">
        <v>194</v>
      </c>
    </row>
    <row r="137" spans="1:13" ht="72.5" x14ac:dyDescent="0.35">
      <c r="A137" s="24" t="s">
        <v>84</v>
      </c>
      <c r="B137" s="13" t="s">
        <v>214</v>
      </c>
      <c r="C137" s="23" t="s">
        <v>68</v>
      </c>
      <c r="D137" s="23" t="str">
        <f t="shared" si="2"/>
        <v>Espaço Confinado -A - Evento extremamente remoto
(Matriz M/A)-IV</v>
      </c>
      <c r="E137" s="23" t="s">
        <v>142</v>
      </c>
      <c r="F137" s="18" t="s">
        <v>178</v>
      </c>
      <c r="G137" s="24" t="s">
        <v>175</v>
      </c>
      <c r="I137" s="33" t="s">
        <v>85</v>
      </c>
      <c r="J137" s="13" t="s">
        <v>87</v>
      </c>
      <c r="K137" s="16" t="s">
        <v>88</v>
      </c>
      <c r="L137" s="13" t="s">
        <v>89</v>
      </c>
      <c r="M137" s="13" t="s">
        <v>194</v>
      </c>
    </row>
    <row r="138" spans="1:13" ht="72.5" x14ac:dyDescent="0.35">
      <c r="A138" s="24" t="s">
        <v>84</v>
      </c>
      <c r="B138" s="13" t="s">
        <v>215</v>
      </c>
      <c r="C138" s="23" t="s">
        <v>68</v>
      </c>
      <c r="D138" s="23" t="str">
        <f t="shared" si="2"/>
        <v>Espaço Confinado -B - Evento Remoto
(Matriz M/A)-IV</v>
      </c>
      <c r="E138" s="23" t="s">
        <v>142</v>
      </c>
      <c r="F138" s="18" t="s">
        <v>178</v>
      </c>
      <c r="G138" s="24" t="s">
        <v>175</v>
      </c>
      <c r="I138" s="33" t="s">
        <v>85</v>
      </c>
      <c r="J138" s="13" t="s">
        <v>87</v>
      </c>
      <c r="K138" s="16" t="s">
        <v>88</v>
      </c>
      <c r="L138" s="13" t="s">
        <v>89</v>
      </c>
      <c r="M138" s="13" t="s">
        <v>194</v>
      </c>
    </row>
    <row r="139" spans="1:13" ht="72.5" x14ac:dyDescent="0.35">
      <c r="A139" s="24" t="s">
        <v>84</v>
      </c>
      <c r="B139" s="13" t="s">
        <v>216</v>
      </c>
      <c r="C139" s="23" t="s">
        <v>68</v>
      </c>
      <c r="D139" s="23" t="str">
        <f t="shared" si="2"/>
        <v>Espaço Confinado -C- Evento pouco provável
(Matriz M/A)-IV</v>
      </c>
      <c r="E139" s="23" t="s">
        <v>142</v>
      </c>
      <c r="F139" s="18" t="s">
        <v>178</v>
      </c>
      <c r="G139" s="24" t="s">
        <v>175</v>
      </c>
      <c r="I139" s="33" t="s">
        <v>85</v>
      </c>
      <c r="J139" s="13" t="s">
        <v>87</v>
      </c>
      <c r="K139" s="16" t="s">
        <v>88</v>
      </c>
      <c r="L139" s="13" t="s">
        <v>89</v>
      </c>
      <c r="M139" s="13" t="s">
        <v>194</v>
      </c>
    </row>
    <row r="140" spans="1:13" ht="72.5" x14ac:dyDescent="0.35">
      <c r="A140" s="24" t="s">
        <v>84</v>
      </c>
      <c r="B140" s="13" t="s">
        <v>217</v>
      </c>
      <c r="C140" s="23" t="s">
        <v>68</v>
      </c>
      <c r="D140" s="23" t="str">
        <f t="shared" si="2"/>
        <v>Espaço Confinado -D - Evento provável
(Matriz M/A)-IV</v>
      </c>
      <c r="E140" s="23" t="s">
        <v>41</v>
      </c>
      <c r="F140" s="45" t="s">
        <v>179</v>
      </c>
      <c r="G140" s="24" t="s">
        <v>175</v>
      </c>
      <c r="I140" s="33" t="s">
        <v>85</v>
      </c>
      <c r="J140" s="13" t="s">
        <v>87</v>
      </c>
      <c r="K140" s="16" t="s">
        <v>88</v>
      </c>
      <c r="L140" s="13" t="s">
        <v>89</v>
      </c>
      <c r="M140" s="13" t="s">
        <v>194</v>
      </c>
    </row>
    <row r="141" spans="1:13" ht="72.5" x14ac:dyDescent="0.35">
      <c r="A141" s="24" t="s">
        <v>84</v>
      </c>
      <c r="B141" s="13" t="s">
        <v>218</v>
      </c>
      <c r="C141" s="23" t="s">
        <v>68</v>
      </c>
      <c r="D141" s="23" t="str">
        <f t="shared" si="2"/>
        <v>Espaço Confinado -E - Evento Frequente
(Matriz M/A)-IV</v>
      </c>
      <c r="E141" s="23" t="s">
        <v>41</v>
      </c>
      <c r="F141" s="45" t="s">
        <v>179</v>
      </c>
      <c r="G141" s="24" t="s">
        <v>175</v>
      </c>
      <c r="I141" s="33" t="s">
        <v>85</v>
      </c>
      <c r="J141" s="13" t="s">
        <v>87</v>
      </c>
      <c r="K141" s="16" t="s">
        <v>88</v>
      </c>
      <c r="L141" s="13" t="s">
        <v>89</v>
      </c>
      <c r="M141" s="13" t="s">
        <v>194</v>
      </c>
    </row>
    <row r="142" spans="1:13" ht="101.5" x14ac:dyDescent="0.35">
      <c r="A142" s="33" t="s">
        <v>90</v>
      </c>
      <c r="B142" s="13" t="s">
        <v>214</v>
      </c>
      <c r="C142" s="23" t="s">
        <v>67</v>
      </c>
      <c r="D142" s="23" t="str">
        <f t="shared" si="2"/>
        <v>Animais Peçonhentos  (Cobra, escorpião, aranhas, etc)-A - Evento extremamente remoto
(Matriz M/A)-III</v>
      </c>
      <c r="E142" s="23" t="s">
        <v>170</v>
      </c>
      <c r="F142" s="18" t="s">
        <v>180</v>
      </c>
      <c r="G142" s="24" t="s">
        <v>176</v>
      </c>
      <c r="I142" s="20" t="s">
        <v>91</v>
      </c>
      <c r="J142" s="13" t="s">
        <v>93</v>
      </c>
      <c r="K142" s="16" t="s">
        <v>92</v>
      </c>
      <c r="L142" s="13" t="s">
        <v>94</v>
      </c>
      <c r="M142" s="13" t="s">
        <v>194</v>
      </c>
    </row>
    <row r="143" spans="1:13" ht="101.5" x14ac:dyDescent="0.35">
      <c r="A143" s="33" t="s">
        <v>90</v>
      </c>
      <c r="B143" s="13" t="s">
        <v>215</v>
      </c>
      <c r="C143" s="23" t="s">
        <v>67</v>
      </c>
      <c r="D143" s="23" t="str">
        <f t="shared" si="2"/>
        <v>Animais Peçonhentos  (Cobra, escorpião, aranhas, etc)-B - Evento Remoto
(Matriz M/A)-III</v>
      </c>
      <c r="E143" s="23" t="s">
        <v>142</v>
      </c>
      <c r="F143" s="18" t="s">
        <v>178</v>
      </c>
      <c r="G143" s="24" t="s">
        <v>176</v>
      </c>
      <c r="I143" s="20" t="s">
        <v>91</v>
      </c>
      <c r="J143" s="13" t="s">
        <v>93</v>
      </c>
      <c r="K143" s="16" t="s">
        <v>92</v>
      </c>
      <c r="L143" s="13" t="s">
        <v>94</v>
      </c>
      <c r="M143" s="13" t="s">
        <v>194</v>
      </c>
    </row>
    <row r="144" spans="1:13" ht="101.5" x14ac:dyDescent="0.35">
      <c r="A144" s="33" t="s">
        <v>90</v>
      </c>
      <c r="B144" s="13" t="s">
        <v>216</v>
      </c>
      <c r="C144" s="23" t="s">
        <v>67</v>
      </c>
      <c r="D144" s="23" t="str">
        <f t="shared" si="2"/>
        <v>Animais Peçonhentos  (Cobra, escorpião, aranhas, etc)-C- Evento pouco provável
(Matriz M/A)-III</v>
      </c>
      <c r="E144" s="23" t="s">
        <v>142</v>
      </c>
      <c r="F144" s="18" t="s">
        <v>178</v>
      </c>
      <c r="G144" s="24" t="s">
        <v>176</v>
      </c>
      <c r="I144" s="20" t="s">
        <v>91</v>
      </c>
      <c r="J144" s="13" t="s">
        <v>93</v>
      </c>
      <c r="K144" s="16" t="s">
        <v>92</v>
      </c>
      <c r="L144" s="13" t="s">
        <v>94</v>
      </c>
      <c r="M144" s="13" t="s">
        <v>194</v>
      </c>
    </row>
    <row r="145" spans="1:15" ht="101.5" x14ac:dyDescent="0.35">
      <c r="A145" s="33" t="s">
        <v>90</v>
      </c>
      <c r="B145" s="13" t="s">
        <v>217</v>
      </c>
      <c r="C145" s="23" t="s">
        <v>67</v>
      </c>
      <c r="D145" s="23" t="str">
        <f t="shared" si="2"/>
        <v>Animais Peçonhentos  (Cobra, escorpião, aranhas, etc)-D - Evento provável
(Matriz M/A)-III</v>
      </c>
      <c r="E145" s="23" t="s">
        <v>142</v>
      </c>
      <c r="F145" s="18" t="s">
        <v>178</v>
      </c>
      <c r="G145" s="24" t="s">
        <v>176</v>
      </c>
      <c r="I145" s="20" t="s">
        <v>91</v>
      </c>
      <c r="J145" s="13" t="s">
        <v>93</v>
      </c>
      <c r="K145" s="16" t="s">
        <v>92</v>
      </c>
      <c r="L145" s="13" t="s">
        <v>94</v>
      </c>
      <c r="M145" s="13" t="s">
        <v>194</v>
      </c>
    </row>
    <row r="146" spans="1:15" ht="101.5" x14ac:dyDescent="0.35">
      <c r="A146" s="33" t="s">
        <v>90</v>
      </c>
      <c r="B146" s="13" t="s">
        <v>218</v>
      </c>
      <c r="C146" s="23" t="s">
        <v>67</v>
      </c>
      <c r="D146" s="23" t="str">
        <f t="shared" si="2"/>
        <v>Animais Peçonhentos  (Cobra, escorpião, aranhas, etc)-E - Evento Frequente
(Matriz M/A)-III</v>
      </c>
      <c r="E146" s="23" t="s">
        <v>41</v>
      </c>
      <c r="F146" s="45" t="s">
        <v>179</v>
      </c>
      <c r="G146" s="24" t="s">
        <v>176</v>
      </c>
      <c r="I146" s="20" t="s">
        <v>91</v>
      </c>
      <c r="J146" s="13" t="s">
        <v>93</v>
      </c>
      <c r="K146" s="16" t="s">
        <v>92</v>
      </c>
      <c r="L146" s="13" t="s">
        <v>94</v>
      </c>
      <c r="M146" s="13" t="s">
        <v>194</v>
      </c>
    </row>
    <row r="147" spans="1:15" ht="98" x14ac:dyDescent="0.35">
      <c r="A147" s="24" t="s">
        <v>95</v>
      </c>
      <c r="B147" s="13" t="s">
        <v>214</v>
      </c>
      <c r="C147" s="23" t="s">
        <v>68</v>
      </c>
      <c r="D147" s="23" t="str">
        <f t="shared" si="2"/>
        <v>Choque Elétrico -A - Evento extremamente remoto
(Matriz M/A)-IV</v>
      </c>
      <c r="E147" s="23" t="s">
        <v>142</v>
      </c>
      <c r="F147" s="18" t="s">
        <v>178</v>
      </c>
      <c r="G147" s="24" t="s">
        <v>177</v>
      </c>
      <c r="I147" s="33" t="s">
        <v>191</v>
      </c>
      <c r="J147" s="13" t="s">
        <v>97</v>
      </c>
      <c r="K147" s="16" t="s">
        <v>96</v>
      </c>
      <c r="L147" s="9" t="s">
        <v>98</v>
      </c>
      <c r="M147" s="13" t="s">
        <v>194</v>
      </c>
    </row>
    <row r="148" spans="1:15" ht="98" x14ac:dyDescent="0.35">
      <c r="A148" s="24" t="s">
        <v>95</v>
      </c>
      <c r="B148" s="13" t="s">
        <v>215</v>
      </c>
      <c r="C148" s="23" t="s">
        <v>68</v>
      </c>
      <c r="D148" s="23" t="str">
        <f t="shared" si="2"/>
        <v>Choque Elétrico -B - Evento Remoto
(Matriz M/A)-IV</v>
      </c>
      <c r="E148" s="23" t="s">
        <v>142</v>
      </c>
      <c r="F148" s="18" t="s">
        <v>178</v>
      </c>
      <c r="G148" s="24" t="s">
        <v>177</v>
      </c>
      <c r="I148" s="33" t="s">
        <v>191</v>
      </c>
      <c r="J148" s="13" t="s">
        <v>97</v>
      </c>
      <c r="K148" s="16" t="s">
        <v>96</v>
      </c>
      <c r="L148" s="9" t="s">
        <v>98</v>
      </c>
      <c r="M148" s="13" t="s">
        <v>194</v>
      </c>
    </row>
    <row r="149" spans="1:15" ht="98" x14ac:dyDescent="0.35">
      <c r="A149" s="24" t="s">
        <v>95</v>
      </c>
      <c r="B149" s="13" t="s">
        <v>216</v>
      </c>
      <c r="C149" s="23" t="s">
        <v>68</v>
      </c>
      <c r="D149" s="23" t="str">
        <f t="shared" si="2"/>
        <v>Choque Elétrico -C- Evento pouco provável
(Matriz M/A)-IV</v>
      </c>
      <c r="E149" s="23" t="s">
        <v>142</v>
      </c>
      <c r="F149" s="18" t="s">
        <v>178</v>
      </c>
      <c r="G149" s="24" t="s">
        <v>177</v>
      </c>
      <c r="I149" s="33" t="s">
        <v>191</v>
      </c>
      <c r="J149" s="13" t="s">
        <v>97</v>
      </c>
      <c r="K149" s="16" t="s">
        <v>96</v>
      </c>
      <c r="L149" s="9" t="s">
        <v>98</v>
      </c>
      <c r="M149" s="13" t="s">
        <v>194</v>
      </c>
    </row>
    <row r="150" spans="1:15" ht="98" x14ac:dyDescent="0.35">
      <c r="A150" s="24" t="s">
        <v>95</v>
      </c>
      <c r="B150" s="13" t="s">
        <v>217</v>
      </c>
      <c r="C150" s="23" t="s">
        <v>68</v>
      </c>
      <c r="D150" s="23" t="str">
        <f t="shared" si="2"/>
        <v>Choque Elétrico -D - Evento provável
(Matriz M/A)-IV</v>
      </c>
      <c r="E150" s="23" t="s">
        <v>41</v>
      </c>
      <c r="F150" s="45" t="s">
        <v>179</v>
      </c>
      <c r="G150" s="24" t="s">
        <v>177</v>
      </c>
      <c r="I150" s="33" t="s">
        <v>191</v>
      </c>
      <c r="J150" s="13" t="s">
        <v>97</v>
      </c>
      <c r="K150" s="16" t="s">
        <v>96</v>
      </c>
      <c r="L150" s="9" t="s">
        <v>98</v>
      </c>
      <c r="M150" s="13" t="s">
        <v>194</v>
      </c>
    </row>
    <row r="151" spans="1:15" ht="98" x14ac:dyDescent="0.35">
      <c r="A151" s="27" t="s">
        <v>95</v>
      </c>
      <c r="B151" s="13" t="s">
        <v>218</v>
      </c>
      <c r="C151" s="28" t="s">
        <v>68</v>
      </c>
      <c r="D151" s="28" t="str">
        <f t="shared" si="2"/>
        <v>Choque Elétrico -E - Evento Frequente
(Matriz M/A)-IV</v>
      </c>
      <c r="E151" s="28" t="s">
        <v>41</v>
      </c>
      <c r="F151" s="51" t="s">
        <v>179</v>
      </c>
      <c r="G151" s="27" t="s">
        <v>177</v>
      </c>
      <c r="I151" s="37" t="s">
        <v>191</v>
      </c>
      <c r="J151" s="34" t="s">
        <v>97</v>
      </c>
      <c r="K151" s="35" t="s">
        <v>96</v>
      </c>
      <c r="L151" s="36" t="s">
        <v>98</v>
      </c>
      <c r="M151" s="13" t="s">
        <v>194</v>
      </c>
    </row>
    <row r="152" spans="1:15" ht="72.5" x14ac:dyDescent="0.35">
      <c r="A152" s="33" t="s">
        <v>192</v>
      </c>
      <c r="B152" s="13" t="s">
        <v>241</v>
      </c>
      <c r="C152" s="23" t="s">
        <v>38</v>
      </c>
      <c r="D152" s="23" t="str">
        <f t="shared" si="2"/>
        <v>Bactérias, Vírus, 
Protozoários, 
Fungos, Prions, 
Parasitas e outros.     -Inexistente ou Extremamente Remota (Matriz Q/F/B)-Crítica</v>
      </c>
      <c r="E152" s="15" t="s">
        <v>10</v>
      </c>
      <c r="F152" s="18" t="s">
        <v>43</v>
      </c>
      <c r="G152" s="32" t="s">
        <v>193</v>
      </c>
      <c r="H152" s="24"/>
      <c r="I152" s="14" t="s">
        <v>30</v>
      </c>
      <c r="J152" s="13" t="s">
        <v>31</v>
      </c>
      <c r="K152" s="16" t="s">
        <v>183</v>
      </c>
      <c r="L152" s="13" t="s">
        <v>32</v>
      </c>
      <c r="M152" s="13" t="s">
        <v>50</v>
      </c>
    </row>
    <row r="153" spans="1:15" ht="72.5" x14ac:dyDescent="0.35">
      <c r="A153" s="33" t="s">
        <v>192</v>
      </c>
      <c r="B153" s="13" t="s">
        <v>242</v>
      </c>
      <c r="C153" s="23" t="s">
        <v>38</v>
      </c>
      <c r="D153" s="23" t="str">
        <f t="shared" si="2"/>
        <v>Bactérias, Vírus, 
Protozoários, 
Fungos, Prions, 
Parasitas e outros.     -Remota
(Matriz Q/F/B)-Crítica</v>
      </c>
      <c r="E153" s="15" t="s">
        <v>10</v>
      </c>
      <c r="F153" s="18" t="s">
        <v>43</v>
      </c>
      <c r="G153" s="32" t="s">
        <v>193</v>
      </c>
      <c r="H153" s="24"/>
      <c r="I153" s="14" t="s">
        <v>30</v>
      </c>
      <c r="J153" s="13" t="s">
        <v>31</v>
      </c>
      <c r="K153" s="16" t="s">
        <v>183</v>
      </c>
      <c r="L153" s="13" t="s">
        <v>32</v>
      </c>
      <c r="M153" s="13" t="s">
        <v>50</v>
      </c>
    </row>
    <row r="154" spans="1:15" ht="72.5" x14ac:dyDescent="0.35">
      <c r="A154" s="33" t="s">
        <v>192</v>
      </c>
      <c r="B154" s="13" t="s">
        <v>243</v>
      </c>
      <c r="C154" s="23" t="s">
        <v>38</v>
      </c>
      <c r="D154" s="23" t="str">
        <f t="shared" si="2"/>
        <v>Bactérias, Vírus, 
Protozoários, 
Fungos, Prions, 
Parasitas e outros.     -Pouco Provável 
(Matriz Q/F/B)-Crítica</v>
      </c>
      <c r="E154" s="15" t="s">
        <v>40</v>
      </c>
      <c r="F154" s="45" t="s">
        <v>44</v>
      </c>
      <c r="G154" s="32" t="s">
        <v>193</v>
      </c>
      <c r="H154" s="24"/>
      <c r="I154" s="14" t="s">
        <v>30</v>
      </c>
      <c r="J154" s="13" t="s">
        <v>31</v>
      </c>
      <c r="K154" s="16" t="s">
        <v>183</v>
      </c>
      <c r="L154" s="13" t="s">
        <v>32</v>
      </c>
      <c r="M154" s="13" t="s">
        <v>50</v>
      </c>
    </row>
    <row r="155" spans="1:15" ht="72.5" x14ac:dyDescent="0.35">
      <c r="A155" s="33" t="s">
        <v>192</v>
      </c>
      <c r="B155" s="13" t="s">
        <v>244</v>
      </c>
      <c r="C155" s="23" t="s">
        <v>38</v>
      </c>
      <c r="D155" s="23" t="str">
        <f t="shared" si="2"/>
        <v>Bactérias, Vírus, 
Protozoários, 
Fungos, Prions, 
Parasitas e outros.     -Provável 
(Matriz Q/F/B)-Crítica</v>
      </c>
      <c r="E155" s="15" t="s">
        <v>8</v>
      </c>
      <c r="F155" s="45" t="s">
        <v>45</v>
      </c>
      <c r="G155" s="32" t="s">
        <v>193</v>
      </c>
      <c r="H155" s="24"/>
      <c r="I155" s="14" t="s">
        <v>30</v>
      </c>
      <c r="J155" s="13" t="s">
        <v>31</v>
      </c>
      <c r="K155" s="16" t="s">
        <v>183</v>
      </c>
      <c r="L155" s="13" t="s">
        <v>32</v>
      </c>
      <c r="M155" s="13" t="s">
        <v>50</v>
      </c>
    </row>
    <row r="156" spans="1:15" ht="72.5" x14ac:dyDescent="0.35">
      <c r="A156" s="33" t="s">
        <v>192</v>
      </c>
      <c r="B156" s="13" t="s">
        <v>245</v>
      </c>
      <c r="C156" s="23" t="s">
        <v>38</v>
      </c>
      <c r="D156" s="23" t="str">
        <f t="shared" si="2"/>
        <v>Bactérias, Vírus, 
Protozoários, 
Fungos, Prions, 
Parasitas e outros.     -Frequente
(Matriz Q/F/B))-Crítica</v>
      </c>
      <c r="E156" s="23" t="s">
        <v>41</v>
      </c>
      <c r="F156" s="45" t="s">
        <v>46</v>
      </c>
      <c r="G156" s="32" t="s">
        <v>193</v>
      </c>
      <c r="H156" s="24"/>
      <c r="I156" s="14" t="s">
        <v>30</v>
      </c>
      <c r="J156" s="13" t="s">
        <v>31</v>
      </c>
      <c r="K156" s="16" t="s">
        <v>183</v>
      </c>
      <c r="L156" s="13" t="s">
        <v>32</v>
      </c>
      <c r="M156" s="13" t="s">
        <v>50</v>
      </c>
    </row>
    <row r="157" spans="1:15" s="7" customFormat="1" ht="73" customHeight="1" x14ac:dyDescent="0.35">
      <c r="A157" s="47" t="s">
        <v>249</v>
      </c>
      <c r="B157" s="13" t="s">
        <v>241</v>
      </c>
      <c r="C157" s="15" t="s">
        <v>37</v>
      </c>
      <c r="D157" s="13" t="str">
        <f t="shared" si="2"/>
        <v>Cimento Asfáltico de Petróleo -Inexistente ou Extremamente Remota (Matriz Q/F/B)-Média</v>
      </c>
      <c r="E157" s="15" t="s">
        <v>10</v>
      </c>
      <c r="F157" s="45" t="s">
        <v>43</v>
      </c>
      <c r="G157" s="24" t="s">
        <v>250</v>
      </c>
      <c r="H157" s="32"/>
      <c r="I157" s="20" t="s">
        <v>259</v>
      </c>
      <c r="J157" s="13" t="s">
        <v>136</v>
      </c>
      <c r="K157" s="16" t="s">
        <v>120</v>
      </c>
      <c r="L157" s="20" t="s">
        <v>260</v>
      </c>
      <c r="M157" s="13" t="s">
        <v>49</v>
      </c>
      <c r="O157" s="38"/>
    </row>
    <row r="158" spans="1:15" s="7" customFormat="1" ht="73" customHeight="1" x14ac:dyDescent="0.35">
      <c r="A158" s="47" t="s">
        <v>249</v>
      </c>
      <c r="B158" s="13" t="s">
        <v>242</v>
      </c>
      <c r="C158" s="15" t="s">
        <v>37</v>
      </c>
      <c r="D158" s="13" t="str">
        <f t="shared" si="2"/>
        <v>Cimento Asfáltico de Petróleo -Remota
(Matriz Q/F/B)-Média</v>
      </c>
      <c r="E158" s="15" t="s">
        <v>10</v>
      </c>
      <c r="F158" s="45" t="s">
        <v>43</v>
      </c>
      <c r="G158" s="24" t="s">
        <v>250</v>
      </c>
      <c r="H158" s="32"/>
      <c r="I158" s="20" t="s">
        <v>259</v>
      </c>
      <c r="J158" s="13" t="s">
        <v>136</v>
      </c>
      <c r="K158" s="16" t="s">
        <v>120</v>
      </c>
      <c r="L158" s="20" t="s">
        <v>260</v>
      </c>
      <c r="M158" s="13" t="s">
        <v>49</v>
      </c>
      <c r="O158" s="38"/>
    </row>
    <row r="159" spans="1:15" s="7" customFormat="1" ht="73" customHeight="1" x14ac:dyDescent="0.35">
      <c r="A159" s="47" t="s">
        <v>249</v>
      </c>
      <c r="B159" s="13" t="s">
        <v>243</v>
      </c>
      <c r="C159" s="15" t="s">
        <v>37</v>
      </c>
      <c r="D159" s="13" t="str">
        <f t="shared" si="2"/>
        <v>Cimento Asfáltico de Petróleo -Pouco Provável 
(Matriz Q/F/B)-Média</v>
      </c>
      <c r="E159" s="15" t="s">
        <v>10</v>
      </c>
      <c r="F159" s="45" t="s">
        <v>43</v>
      </c>
      <c r="G159" s="24" t="s">
        <v>250</v>
      </c>
      <c r="H159" s="32"/>
      <c r="I159" s="20" t="s">
        <v>259</v>
      </c>
      <c r="J159" s="13" t="s">
        <v>136</v>
      </c>
      <c r="K159" s="16" t="s">
        <v>120</v>
      </c>
      <c r="L159" s="20" t="s">
        <v>260</v>
      </c>
      <c r="M159" s="13" t="s">
        <v>49</v>
      </c>
      <c r="O159" s="38"/>
    </row>
    <row r="160" spans="1:15" s="7" customFormat="1" ht="73" customHeight="1" x14ac:dyDescent="0.35">
      <c r="A160" s="47" t="s">
        <v>249</v>
      </c>
      <c r="B160" s="13" t="s">
        <v>244</v>
      </c>
      <c r="C160" s="15" t="s">
        <v>37</v>
      </c>
      <c r="D160" s="13" t="str">
        <f t="shared" si="2"/>
        <v>Cimento Asfáltico de Petróleo -Provável 
(Matriz Q/F/B)-Média</v>
      </c>
      <c r="E160" s="15" t="s">
        <v>40</v>
      </c>
      <c r="F160" s="45" t="s">
        <v>44</v>
      </c>
      <c r="G160" s="24" t="s">
        <v>250</v>
      </c>
      <c r="H160" s="32"/>
      <c r="I160" s="20" t="s">
        <v>259</v>
      </c>
      <c r="J160" s="13" t="s">
        <v>136</v>
      </c>
      <c r="K160" s="16" t="s">
        <v>120</v>
      </c>
      <c r="L160" s="20" t="s">
        <v>260</v>
      </c>
      <c r="M160" s="13" t="s">
        <v>49</v>
      </c>
      <c r="O160" s="38"/>
    </row>
    <row r="161" spans="1:15" s="7" customFormat="1" ht="73" customHeight="1" x14ac:dyDescent="0.35">
      <c r="A161" s="47" t="s">
        <v>249</v>
      </c>
      <c r="B161" s="13" t="s">
        <v>245</v>
      </c>
      <c r="C161" s="15" t="s">
        <v>37</v>
      </c>
      <c r="D161" s="13" t="str">
        <f t="shared" si="2"/>
        <v>Cimento Asfáltico de Petróleo -Frequente
(Matriz Q/F/B))-Média</v>
      </c>
      <c r="E161" s="15" t="s">
        <v>8</v>
      </c>
      <c r="F161" s="45" t="s">
        <v>45</v>
      </c>
      <c r="G161" s="24" t="s">
        <v>250</v>
      </c>
      <c r="H161" s="32"/>
      <c r="I161" s="20" t="s">
        <v>259</v>
      </c>
      <c r="J161" s="13" t="s">
        <v>136</v>
      </c>
      <c r="K161" s="16" t="s">
        <v>120</v>
      </c>
      <c r="L161" s="20" t="s">
        <v>260</v>
      </c>
      <c r="M161" s="13" t="s">
        <v>49</v>
      </c>
      <c r="O161" s="38"/>
    </row>
    <row r="162" spans="1:15" s="7" customFormat="1" ht="73" customHeight="1" x14ac:dyDescent="0.35">
      <c r="A162" s="20" t="s">
        <v>261</v>
      </c>
      <c r="B162" s="13" t="s">
        <v>241</v>
      </c>
      <c r="C162" s="15" t="s">
        <v>37</v>
      </c>
      <c r="D162" s="13" t="str">
        <f t="shared" si="2"/>
        <v>Clorofórmio (Triclorometano)-Inexistente ou Extremamente Remota (Matriz Q/F/B)-Média</v>
      </c>
      <c r="E162" s="15" t="s">
        <v>10</v>
      </c>
      <c r="F162" s="45" t="s">
        <v>43</v>
      </c>
      <c r="G162" s="32" t="s">
        <v>251</v>
      </c>
      <c r="H162" s="32"/>
      <c r="I162" s="20" t="s">
        <v>262</v>
      </c>
      <c r="J162" s="13" t="s">
        <v>136</v>
      </c>
      <c r="K162" s="67" t="s">
        <v>263</v>
      </c>
      <c r="L162" s="20" t="s">
        <v>264</v>
      </c>
      <c r="M162" s="13" t="s">
        <v>49</v>
      </c>
      <c r="O162" s="38"/>
    </row>
    <row r="163" spans="1:15" s="7" customFormat="1" ht="73" customHeight="1" x14ac:dyDescent="0.35">
      <c r="A163" s="20" t="s">
        <v>261</v>
      </c>
      <c r="B163" s="13" t="s">
        <v>242</v>
      </c>
      <c r="C163" s="15" t="s">
        <v>37</v>
      </c>
      <c r="D163" s="13" t="str">
        <f t="shared" si="2"/>
        <v>Clorofórmio (Triclorometano)-Remota
(Matriz Q/F/B)-Média</v>
      </c>
      <c r="E163" s="15" t="s">
        <v>10</v>
      </c>
      <c r="F163" s="45" t="s">
        <v>43</v>
      </c>
      <c r="G163" s="32" t="s">
        <v>251</v>
      </c>
      <c r="H163" s="32"/>
      <c r="I163" s="20" t="s">
        <v>262</v>
      </c>
      <c r="J163" s="13" t="s">
        <v>136</v>
      </c>
      <c r="K163" s="67" t="s">
        <v>263</v>
      </c>
      <c r="L163" s="20" t="s">
        <v>264</v>
      </c>
      <c r="M163" s="13" t="s">
        <v>49</v>
      </c>
      <c r="O163" s="38"/>
    </row>
    <row r="164" spans="1:15" s="7" customFormat="1" ht="73" customHeight="1" x14ac:dyDescent="0.35">
      <c r="A164" s="20" t="s">
        <v>261</v>
      </c>
      <c r="B164" s="13" t="s">
        <v>243</v>
      </c>
      <c r="C164" s="15" t="s">
        <v>37</v>
      </c>
      <c r="D164" s="13" t="str">
        <f t="shared" si="2"/>
        <v>Clorofórmio (Triclorometano)-Pouco Provável 
(Matriz Q/F/B)-Média</v>
      </c>
      <c r="E164" s="15" t="s">
        <v>10</v>
      </c>
      <c r="F164" s="45" t="s">
        <v>43</v>
      </c>
      <c r="G164" s="32" t="s">
        <v>251</v>
      </c>
      <c r="H164" s="32"/>
      <c r="I164" s="20" t="s">
        <v>262</v>
      </c>
      <c r="J164" s="13" t="s">
        <v>136</v>
      </c>
      <c r="K164" s="67" t="s">
        <v>263</v>
      </c>
      <c r="L164" s="20" t="s">
        <v>264</v>
      </c>
      <c r="M164" s="13" t="s">
        <v>49</v>
      </c>
      <c r="O164" s="38"/>
    </row>
    <row r="165" spans="1:15" s="7" customFormat="1" ht="73" customHeight="1" x14ac:dyDescent="0.35">
      <c r="A165" s="20" t="s">
        <v>261</v>
      </c>
      <c r="B165" s="13" t="s">
        <v>244</v>
      </c>
      <c r="C165" s="15" t="s">
        <v>37</v>
      </c>
      <c r="D165" s="13" t="str">
        <f t="shared" si="2"/>
        <v>Clorofórmio (Triclorometano)-Provável 
(Matriz Q/F/B)-Média</v>
      </c>
      <c r="E165" s="15" t="s">
        <v>40</v>
      </c>
      <c r="F165" s="45" t="s">
        <v>44</v>
      </c>
      <c r="G165" s="32" t="s">
        <v>251</v>
      </c>
      <c r="H165" s="32"/>
      <c r="I165" s="20" t="s">
        <v>262</v>
      </c>
      <c r="J165" s="13" t="s">
        <v>136</v>
      </c>
      <c r="K165" s="67" t="s">
        <v>263</v>
      </c>
      <c r="L165" s="20" t="s">
        <v>264</v>
      </c>
      <c r="M165" s="13" t="s">
        <v>49</v>
      </c>
      <c r="O165" s="38"/>
    </row>
    <row r="166" spans="1:15" s="7" customFormat="1" ht="73" customHeight="1" x14ac:dyDescent="0.35">
      <c r="A166" s="20" t="s">
        <v>261</v>
      </c>
      <c r="B166" s="13" t="s">
        <v>245</v>
      </c>
      <c r="C166" s="15" t="s">
        <v>37</v>
      </c>
      <c r="D166" s="13" t="str">
        <f t="shared" si="2"/>
        <v>Clorofórmio (Triclorometano)-Frequente
(Matriz Q/F/B))-Média</v>
      </c>
      <c r="E166" s="15" t="s">
        <v>8</v>
      </c>
      <c r="F166" s="45" t="s">
        <v>45</v>
      </c>
      <c r="G166" s="32" t="s">
        <v>251</v>
      </c>
      <c r="H166" s="32"/>
      <c r="I166" s="20" t="s">
        <v>262</v>
      </c>
      <c r="J166" s="13" t="s">
        <v>136</v>
      </c>
      <c r="K166" s="67" t="s">
        <v>263</v>
      </c>
      <c r="L166" s="20" t="s">
        <v>264</v>
      </c>
      <c r="M166" s="13" t="s">
        <v>49</v>
      </c>
      <c r="O166" s="38"/>
    </row>
    <row r="167" spans="1:15" s="7" customFormat="1" ht="73" customHeight="1" x14ac:dyDescent="0.35">
      <c r="A167" s="20" t="s">
        <v>265</v>
      </c>
      <c r="B167" s="13" t="s">
        <v>241</v>
      </c>
      <c r="C167" s="15" t="s">
        <v>37</v>
      </c>
      <c r="D167" s="13" t="str">
        <f t="shared" si="2"/>
        <v>Diclorometano (Cloreto de Metileno)-Inexistente ou Extremamente Remota (Matriz Q/F/B)-Média</v>
      </c>
      <c r="E167" s="15" t="s">
        <v>10</v>
      </c>
      <c r="F167" s="45" t="s">
        <v>43</v>
      </c>
      <c r="G167" s="32" t="s">
        <v>252</v>
      </c>
      <c r="H167" s="32"/>
      <c r="I167" s="20" t="s">
        <v>262</v>
      </c>
      <c r="J167" s="13" t="s">
        <v>136</v>
      </c>
      <c r="K167" s="67" t="s">
        <v>263</v>
      </c>
      <c r="L167" s="20" t="s">
        <v>264</v>
      </c>
      <c r="M167" s="13" t="s">
        <v>49</v>
      </c>
      <c r="O167" s="38"/>
    </row>
    <row r="168" spans="1:15" s="7" customFormat="1" ht="73" customHeight="1" x14ac:dyDescent="0.35">
      <c r="A168" s="20" t="s">
        <v>265</v>
      </c>
      <c r="B168" s="13" t="s">
        <v>242</v>
      </c>
      <c r="C168" s="15" t="s">
        <v>37</v>
      </c>
      <c r="D168" s="13" t="str">
        <f t="shared" si="2"/>
        <v>Diclorometano (Cloreto de Metileno)-Remota
(Matriz Q/F/B)-Média</v>
      </c>
      <c r="E168" s="15" t="s">
        <v>10</v>
      </c>
      <c r="F168" s="45" t="s">
        <v>43</v>
      </c>
      <c r="G168" s="32" t="s">
        <v>252</v>
      </c>
      <c r="H168" s="32"/>
      <c r="I168" s="20" t="s">
        <v>262</v>
      </c>
      <c r="J168" s="13" t="s">
        <v>136</v>
      </c>
      <c r="K168" s="67" t="s">
        <v>263</v>
      </c>
      <c r="L168" s="20" t="s">
        <v>264</v>
      </c>
      <c r="M168" s="13" t="s">
        <v>49</v>
      </c>
      <c r="O168" s="38"/>
    </row>
    <row r="169" spans="1:15" s="7" customFormat="1" ht="73" customHeight="1" x14ac:dyDescent="0.35">
      <c r="A169" s="20" t="s">
        <v>265</v>
      </c>
      <c r="B169" s="13" t="s">
        <v>243</v>
      </c>
      <c r="C169" s="15" t="s">
        <v>37</v>
      </c>
      <c r="D169" s="13" t="str">
        <f t="shared" si="2"/>
        <v>Diclorometano (Cloreto de Metileno)-Pouco Provável 
(Matriz Q/F/B)-Média</v>
      </c>
      <c r="E169" s="15" t="s">
        <v>10</v>
      </c>
      <c r="F169" s="45" t="s">
        <v>43</v>
      </c>
      <c r="G169" s="32" t="s">
        <v>252</v>
      </c>
      <c r="H169" s="32"/>
      <c r="I169" s="20" t="s">
        <v>262</v>
      </c>
      <c r="J169" s="13" t="s">
        <v>136</v>
      </c>
      <c r="K169" s="67" t="s">
        <v>263</v>
      </c>
      <c r="L169" s="20" t="s">
        <v>264</v>
      </c>
      <c r="M169" s="13" t="s">
        <v>49</v>
      </c>
      <c r="O169" s="38"/>
    </row>
    <row r="170" spans="1:15" s="7" customFormat="1" ht="73" customHeight="1" x14ac:dyDescent="0.35">
      <c r="A170" s="20" t="s">
        <v>265</v>
      </c>
      <c r="B170" s="13" t="s">
        <v>244</v>
      </c>
      <c r="C170" s="15" t="s">
        <v>37</v>
      </c>
      <c r="D170" s="13" t="str">
        <f t="shared" si="2"/>
        <v>Diclorometano (Cloreto de Metileno)-Provável 
(Matriz Q/F/B)-Média</v>
      </c>
      <c r="E170" s="15" t="s">
        <v>40</v>
      </c>
      <c r="F170" s="45" t="s">
        <v>44</v>
      </c>
      <c r="G170" s="32" t="s">
        <v>252</v>
      </c>
      <c r="H170" s="32"/>
      <c r="I170" s="20" t="s">
        <v>262</v>
      </c>
      <c r="J170" s="13" t="s">
        <v>136</v>
      </c>
      <c r="K170" s="67" t="s">
        <v>263</v>
      </c>
      <c r="L170" s="20" t="s">
        <v>264</v>
      </c>
      <c r="M170" s="13" t="s">
        <v>49</v>
      </c>
      <c r="O170" s="38"/>
    </row>
    <row r="171" spans="1:15" s="7" customFormat="1" ht="73" customHeight="1" x14ac:dyDescent="0.35">
      <c r="A171" s="20" t="s">
        <v>265</v>
      </c>
      <c r="B171" s="13" t="s">
        <v>245</v>
      </c>
      <c r="C171" s="15" t="s">
        <v>37</v>
      </c>
      <c r="D171" s="13" t="str">
        <f t="shared" si="2"/>
        <v>Diclorometano (Cloreto de Metileno)-Frequente
(Matriz Q/F/B))-Média</v>
      </c>
      <c r="E171" s="15" t="s">
        <v>8</v>
      </c>
      <c r="F171" s="45" t="s">
        <v>45</v>
      </c>
      <c r="G171" s="32" t="s">
        <v>252</v>
      </c>
      <c r="H171" s="32"/>
      <c r="I171" s="20" t="s">
        <v>262</v>
      </c>
      <c r="J171" s="13" t="s">
        <v>136</v>
      </c>
      <c r="K171" s="67" t="s">
        <v>263</v>
      </c>
      <c r="L171" s="20" t="s">
        <v>264</v>
      </c>
      <c r="M171" s="13" t="s">
        <v>49</v>
      </c>
      <c r="O171" s="38"/>
    </row>
    <row r="172" spans="1:15" s="7" customFormat="1" ht="73" customHeight="1" x14ac:dyDescent="0.35">
      <c r="A172" s="32" t="s">
        <v>266</v>
      </c>
      <c r="B172" s="13" t="s">
        <v>241</v>
      </c>
      <c r="C172" s="15" t="s">
        <v>37</v>
      </c>
      <c r="D172" s="13" t="str">
        <f t="shared" si="2"/>
        <v>Anilina-Inexistente ou Extremamente Remota (Matriz Q/F/B)-Média</v>
      </c>
      <c r="E172" s="15" t="s">
        <v>10</v>
      </c>
      <c r="F172" s="45" t="s">
        <v>43</v>
      </c>
      <c r="G172" s="32" t="s">
        <v>253</v>
      </c>
      <c r="H172" s="32"/>
      <c r="I172" s="20" t="s">
        <v>262</v>
      </c>
      <c r="J172" s="13" t="s">
        <v>136</v>
      </c>
      <c r="K172" s="67" t="s">
        <v>263</v>
      </c>
      <c r="L172" s="20" t="s">
        <v>264</v>
      </c>
      <c r="M172" s="13" t="s">
        <v>49</v>
      </c>
      <c r="O172" s="38"/>
    </row>
    <row r="173" spans="1:15" s="7" customFormat="1" ht="73" customHeight="1" x14ac:dyDescent="0.35">
      <c r="A173" s="32" t="s">
        <v>266</v>
      </c>
      <c r="B173" s="13" t="s">
        <v>242</v>
      </c>
      <c r="C173" s="15" t="s">
        <v>37</v>
      </c>
      <c r="D173" s="13" t="str">
        <f t="shared" si="2"/>
        <v>Anilina-Remota
(Matriz Q/F/B)-Média</v>
      </c>
      <c r="E173" s="15" t="s">
        <v>10</v>
      </c>
      <c r="F173" s="45" t="s">
        <v>43</v>
      </c>
      <c r="G173" s="32" t="s">
        <v>253</v>
      </c>
      <c r="H173" s="32"/>
      <c r="I173" s="20" t="s">
        <v>262</v>
      </c>
      <c r="J173" s="13" t="s">
        <v>136</v>
      </c>
      <c r="K173" s="67" t="s">
        <v>263</v>
      </c>
      <c r="L173" s="20" t="s">
        <v>264</v>
      </c>
      <c r="M173" s="13" t="s">
        <v>49</v>
      </c>
      <c r="O173" s="38"/>
    </row>
    <row r="174" spans="1:15" s="7" customFormat="1" ht="58" x14ac:dyDescent="0.35">
      <c r="A174" s="32" t="s">
        <v>266</v>
      </c>
      <c r="B174" s="13" t="s">
        <v>243</v>
      </c>
      <c r="C174" s="15" t="s">
        <v>37</v>
      </c>
      <c r="D174" s="13" t="str">
        <f t="shared" si="2"/>
        <v>Anilina-Pouco Provável 
(Matriz Q/F/B)-Média</v>
      </c>
      <c r="E174" s="15" t="s">
        <v>10</v>
      </c>
      <c r="F174" s="45" t="s">
        <v>43</v>
      </c>
      <c r="G174" s="32" t="s">
        <v>253</v>
      </c>
      <c r="H174" s="32"/>
      <c r="I174" s="20" t="s">
        <v>262</v>
      </c>
      <c r="J174" s="13" t="s">
        <v>136</v>
      </c>
      <c r="K174" s="67" t="s">
        <v>263</v>
      </c>
      <c r="L174" s="20" t="s">
        <v>264</v>
      </c>
      <c r="M174" s="13" t="s">
        <v>49</v>
      </c>
      <c r="O174" s="38"/>
    </row>
    <row r="175" spans="1:15" s="7" customFormat="1" ht="52" customHeight="1" x14ac:dyDescent="0.35">
      <c r="A175" s="32" t="s">
        <v>266</v>
      </c>
      <c r="B175" s="13" t="s">
        <v>244</v>
      </c>
      <c r="C175" s="15" t="s">
        <v>37</v>
      </c>
      <c r="D175" s="13" t="str">
        <f t="shared" si="2"/>
        <v>Anilina-Provável 
(Matriz Q/F/B)-Média</v>
      </c>
      <c r="E175" s="15" t="s">
        <v>40</v>
      </c>
      <c r="F175" s="45" t="s">
        <v>44</v>
      </c>
      <c r="G175" s="32" t="s">
        <v>253</v>
      </c>
      <c r="H175" s="32"/>
      <c r="I175" s="20" t="s">
        <v>262</v>
      </c>
      <c r="J175" s="13" t="s">
        <v>136</v>
      </c>
      <c r="K175" s="67" t="s">
        <v>263</v>
      </c>
      <c r="L175" s="20" t="s">
        <v>264</v>
      </c>
      <c r="M175" s="13" t="s">
        <v>49</v>
      </c>
      <c r="O175" s="38"/>
    </row>
    <row r="176" spans="1:15" s="7" customFormat="1" ht="53.5" customHeight="1" x14ac:dyDescent="0.35">
      <c r="A176" s="32" t="s">
        <v>266</v>
      </c>
      <c r="B176" s="13" t="s">
        <v>245</v>
      </c>
      <c r="C176" s="15" t="s">
        <v>37</v>
      </c>
      <c r="D176" s="13" t="str">
        <f t="shared" si="2"/>
        <v>Anilina-Frequente
(Matriz Q/F/B))-Média</v>
      </c>
      <c r="E176" s="15" t="s">
        <v>8</v>
      </c>
      <c r="F176" s="45" t="s">
        <v>45</v>
      </c>
      <c r="G176" s="32" t="s">
        <v>253</v>
      </c>
      <c r="H176" s="32"/>
      <c r="I176" s="20" t="s">
        <v>262</v>
      </c>
      <c r="J176" s="13" t="s">
        <v>136</v>
      </c>
      <c r="K176" s="67" t="s">
        <v>263</v>
      </c>
      <c r="L176" s="20" t="s">
        <v>264</v>
      </c>
      <c r="M176" s="13" t="s">
        <v>49</v>
      </c>
      <c r="O176" s="38"/>
    </row>
    <row r="177" spans="1:15" s="7" customFormat="1" ht="73" customHeight="1" x14ac:dyDescent="0.35">
      <c r="A177" s="32" t="s">
        <v>268</v>
      </c>
      <c r="B177" s="13" t="s">
        <v>241</v>
      </c>
      <c r="C177" s="15" t="s">
        <v>37</v>
      </c>
      <c r="D177" s="13" t="str">
        <f t="shared" si="2"/>
        <v>Hipoclorito de Sódio-Inexistente ou Extremamente Remota (Matriz Q/F/B)-Média</v>
      </c>
      <c r="E177" s="15" t="s">
        <v>10</v>
      </c>
      <c r="F177" s="45" t="s">
        <v>43</v>
      </c>
      <c r="G177" s="32" t="s">
        <v>254</v>
      </c>
      <c r="H177" s="32"/>
      <c r="I177" s="20" t="s">
        <v>269</v>
      </c>
      <c r="J177" s="13" t="s">
        <v>136</v>
      </c>
      <c r="K177" s="17" t="s">
        <v>270</v>
      </c>
      <c r="L177" s="20" t="s">
        <v>271</v>
      </c>
      <c r="M177" s="13" t="s">
        <v>49</v>
      </c>
      <c r="O177" s="38"/>
    </row>
    <row r="178" spans="1:15" s="7" customFormat="1" ht="73" customHeight="1" x14ac:dyDescent="0.35">
      <c r="A178" s="32" t="s">
        <v>268</v>
      </c>
      <c r="B178" s="13" t="s">
        <v>242</v>
      </c>
      <c r="C178" s="15" t="s">
        <v>37</v>
      </c>
      <c r="D178" s="13" t="str">
        <f t="shared" si="2"/>
        <v>Hipoclorito de Sódio-Remota
(Matriz Q/F/B)-Média</v>
      </c>
      <c r="E178" s="15" t="s">
        <v>10</v>
      </c>
      <c r="F178" s="45" t="s">
        <v>43</v>
      </c>
      <c r="G178" s="32" t="s">
        <v>254</v>
      </c>
      <c r="H178" s="32"/>
      <c r="I178" s="20" t="s">
        <v>269</v>
      </c>
      <c r="J178" s="13" t="s">
        <v>136</v>
      </c>
      <c r="K178" s="17" t="s">
        <v>270</v>
      </c>
      <c r="L178" s="20" t="s">
        <v>271</v>
      </c>
      <c r="M178" s="13" t="s">
        <v>49</v>
      </c>
      <c r="O178" s="38"/>
    </row>
    <row r="179" spans="1:15" s="7" customFormat="1" ht="73" customHeight="1" x14ac:dyDescent="0.35">
      <c r="A179" s="32" t="s">
        <v>268</v>
      </c>
      <c r="B179" s="13" t="s">
        <v>243</v>
      </c>
      <c r="C179" s="15" t="s">
        <v>37</v>
      </c>
      <c r="D179" s="13" t="str">
        <f t="shared" si="2"/>
        <v>Hipoclorito de Sódio-Pouco Provável 
(Matriz Q/F/B)-Média</v>
      </c>
      <c r="E179" s="15" t="s">
        <v>10</v>
      </c>
      <c r="F179" s="45" t="s">
        <v>43</v>
      </c>
      <c r="G179" s="32" t="s">
        <v>254</v>
      </c>
      <c r="H179" s="32"/>
      <c r="I179" s="20" t="s">
        <v>269</v>
      </c>
      <c r="J179" s="13" t="s">
        <v>136</v>
      </c>
      <c r="K179" s="17" t="s">
        <v>270</v>
      </c>
      <c r="L179" s="20" t="s">
        <v>271</v>
      </c>
      <c r="M179" s="13" t="s">
        <v>49</v>
      </c>
      <c r="O179" s="38"/>
    </row>
    <row r="180" spans="1:15" s="7" customFormat="1" ht="73" customHeight="1" x14ac:dyDescent="0.35">
      <c r="A180" s="32" t="s">
        <v>268</v>
      </c>
      <c r="B180" s="13" t="s">
        <v>244</v>
      </c>
      <c r="C180" s="15" t="s">
        <v>37</v>
      </c>
      <c r="D180" s="13" t="str">
        <f t="shared" si="2"/>
        <v>Hipoclorito de Sódio-Provável 
(Matriz Q/F/B)-Média</v>
      </c>
      <c r="E180" s="15" t="s">
        <v>40</v>
      </c>
      <c r="F180" s="45" t="s">
        <v>44</v>
      </c>
      <c r="G180" s="32" t="s">
        <v>254</v>
      </c>
      <c r="H180" s="32"/>
      <c r="I180" s="20" t="s">
        <v>269</v>
      </c>
      <c r="J180" s="13" t="s">
        <v>136</v>
      </c>
      <c r="K180" s="17" t="s">
        <v>270</v>
      </c>
      <c r="L180" s="20" t="s">
        <v>271</v>
      </c>
      <c r="M180" s="13" t="s">
        <v>49</v>
      </c>
      <c r="O180" s="38"/>
    </row>
    <row r="181" spans="1:15" s="7" customFormat="1" ht="73" customHeight="1" x14ac:dyDescent="0.35">
      <c r="A181" s="32" t="s">
        <v>268</v>
      </c>
      <c r="B181" s="13" t="s">
        <v>245</v>
      </c>
      <c r="C181" s="15" t="s">
        <v>37</v>
      </c>
      <c r="D181" s="13" t="str">
        <f t="shared" si="2"/>
        <v>Hipoclorito de Sódio-Frequente
(Matriz Q/F/B))-Média</v>
      </c>
      <c r="E181" s="15" t="s">
        <v>8</v>
      </c>
      <c r="F181" s="45" t="s">
        <v>45</v>
      </c>
      <c r="G181" s="32" t="s">
        <v>254</v>
      </c>
      <c r="H181" s="32"/>
      <c r="I181" s="20" t="s">
        <v>269</v>
      </c>
      <c r="J181" s="13" t="s">
        <v>136</v>
      </c>
      <c r="K181" s="17" t="s">
        <v>270</v>
      </c>
      <c r="L181" s="20" t="s">
        <v>271</v>
      </c>
      <c r="M181" s="13" t="s">
        <v>49</v>
      </c>
      <c r="O181" s="38"/>
    </row>
    <row r="182" spans="1:15" s="7" customFormat="1" ht="73" customHeight="1" x14ac:dyDescent="0.35">
      <c r="A182" s="32" t="s">
        <v>275</v>
      </c>
      <c r="B182" s="13" t="s">
        <v>241</v>
      </c>
      <c r="C182" s="15" t="s">
        <v>37</v>
      </c>
      <c r="D182" s="13" t="str">
        <f t="shared" si="2"/>
        <v>N-Butano-Inexistente ou Extremamente Remota (Matriz Q/F/B)-Média</v>
      </c>
      <c r="E182" s="15" t="s">
        <v>10</v>
      </c>
      <c r="F182" s="45" t="s">
        <v>43</v>
      </c>
      <c r="G182" s="32" t="s">
        <v>255</v>
      </c>
      <c r="H182" s="32"/>
      <c r="I182" s="20" t="s">
        <v>272</v>
      </c>
      <c r="J182" s="13" t="s">
        <v>136</v>
      </c>
      <c r="K182" s="68" t="s">
        <v>273</v>
      </c>
      <c r="L182" s="20" t="s">
        <v>274</v>
      </c>
      <c r="M182" s="13" t="s">
        <v>49</v>
      </c>
      <c r="O182" s="38"/>
    </row>
    <row r="183" spans="1:15" s="7" customFormat="1" ht="73" customHeight="1" x14ac:dyDescent="0.35">
      <c r="A183" s="32" t="s">
        <v>275</v>
      </c>
      <c r="B183" s="13" t="s">
        <v>242</v>
      </c>
      <c r="C183" s="15" t="s">
        <v>37</v>
      </c>
      <c r="D183" s="13" t="str">
        <f t="shared" si="2"/>
        <v>N-Butano-Remota
(Matriz Q/F/B)-Média</v>
      </c>
      <c r="E183" s="15" t="s">
        <v>10</v>
      </c>
      <c r="F183" s="45" t="s">
        <v>43</v>
      </c>
      <c r="G183" s="32" t="s">
        <v>255</v>
      </c>
      <c r="H183" s="32"/>
      <c r="I183" s="20" t="s">
        <v>272</v>
      </c>
      <c r="J183" s="13" t="s">
        <v>136</v>
      </c>
      <c r="K183" s="68" t="s">
        <v>273</v>
      </c>
      <c r="L183" s="20" t="s">
        <v>274</v>
      </c>
      <c r="M183" s="13" t="s">
        <v>49</v>
      </c>
      <c r="O183" s="38"/>
    </row>
    <row r="184" spans="1:15" s="7" customFormat="1" ht="73" customHeight="1" x14ac:dyDescent="0.35">
      <c r="A184" s="32" t="s">
        <v>275</v>
      </c>
      <c r="B184" s="13" t="s">
        <v>243</v>
      </c>
      <c r="C184" s="15" t="s">
        <v>37</v>
      </c>
      <c r="D184" s="13" t="str">
        <f t="shared" si="2"/>
        <v>N-Butano-Pouco Provável 
(Matriz Q/F/B)-Média</v>
      </c>
      <c r="E184" s="15" t="s">
        <v>10</v>
      </c>
      <c r="F184" s="45" t="s">
        <v>43</v>
      </c>
      <c r="G184" s="32" t="s">
        <v>255</v>
      </c>
      <c r="H184" s="32"/>
      <c r="I184" s="20" t="s">
        <v>272</v>
      </c>
      <c r="J184" s="13" t="s">
        <v>136</v>
      </c>
      <c r="K184" s="68" t="s">
        <v>273</v>
      </c>
      <c r="L184" s="20" t="s">
        <v>274</v>
      </c>
      <c r="M184" s="13" t="s">
        <v>49</v>
      </c>
      <c r="O184" s="38"/>
    </row>
    <row r="185" spans="1:15" s="7" customFormat="1" ht="73" customHeight="1" x14ac:dyDescent="0.35">
      <c r="A185" s="32" t="s">
        <v>275</v>
      </c>
      <c r="B185" s="13" t="s">
        <v>244</v>
      </c>
      <c r="C185" s="15" t="s">
        <v>37</v>
      </c>
      <c r="D185" s="13" t="str">
        <f t="shared" si="2"/>
        <v>N-Butano-Provável 
(Matriz Q/F/B)-Média</v>
      </c>
      <c r="E185" s="15" t="s">
        <v>40</v>
      </c>
      <c r="F185" s="45" t="s">
        <v>44</v>
      </c>
      <c r="G185" s="32" t="s">
        <v>255</v>
      </c>
      <c r="H185" s="32"/>
      <c r="I185" s="20" t="s">
        <v>272</v>
      </c>
      <c r="J185" s="13" t="s">
        <v>136</v>
      </c>
      <c r="K185" s="68" t="s">
        <v>273</v>
      </c>
      <c r="L185" s="20" t="s">
        <v>274</v>
      </c>
      <c r="M185" s="13" t="s">
        <v>49</v>
      </c>
      <c r="O185" s="38"/>
    </row>
    <row r="186" spans="1:15" s="7" customFormat="1" ht="73" customHeight="1" x14ac:dyDescent="0.35">
      <c r="A186" s="32" t="s">
        <v>275</v>
      </c>
      <c r="B186" s="13" t="s">
        <v>245</v>
      </c>
      <c r="C186" s="15" t="s">
        <v>37</v>
      </c>
      <c r="D186" s="13" t="str">
        <f t="shared" si="2"/>
        <v>N-Butano-Frequente
(Matriz Q/F/B))-Média</v>
      </c>
      <c r="E186" s="15" t="s">
        <v>8</v>
      </c>
      <c r="F186" s="45" t="s">
        <v>45</v>
      </c>
      <c r="G186" s="32" t="s">
        <v>255</v>
      </c>
      <c r="H186" s="32"/>
      <c r="I186" s="20" t="s">
        <v>272</v>
      </c>
      <c r="J186" s="13" t="s">
        <v>136</v>
      </c>
      <c r="K186" s="68" t="s">
        <v>273</v>
      </c>
      <c r="L186" s="20" t="s">
        <v>274</v>
      </c>
      <c r="M186" s="13" t="s">
        <v>49</v>
      </c>
      <c r="O186" s="38"/>
    </row>
    <row r="187" spans="1:15" s="7" customFormat="1" ht="73" customHeight="1" x14ac:dyDescent="0.35">
      <c r="A187" s="32" t="s">
        <v>276</v>
      </c>
      <c r="B187" s="13" t="s">
        <v>241</v>
      </c>
      <c r="C187" s="15" t="s">
        <v>37</v>
      </c>
      <c r="D187" s="13" t="str">
        <f t="shared" si="2"/>
        <v>Enxofre-Inexistente ou Extremamente Remota (Matriz Q/F/B)-Média</v>
      </c>
      <c r="E187" s="15" t="s">
        <v>10</v>
      </c>
      <c r="F187" s="45" t="s">
        <v>43</v>
      </c>
      <c r="G187" s="32" t="s">
        <v>256</v>
      </c>
      <c r="H187" s="32"/>
      <c r="I187" s="20" t="s">
        <v>272</v>
      </c>
      <c r="J187" s="13" t="s">
        <v>136</v>
      </c>
      <c r="K187" s="68" t="s">
        <v>277</v>
      </c>
      <c r="L187" s="20" t="s">
        <v>274</v>
      </c>
      <c r="M187" s="13" t="s">
        <v>49</v>
      </c>
      <c r="O187" s="38"/>
    </row>
    <row r="188" spans="1:15" s="7" customFormat="1" ht="73" customHeight="1" x14ac:dyDescent="0.35">
      <c r="A188" s="32" t="s">
        <v>276</v>
      </c>
      <c r="B188" s="13" t="s">
        <v>242</v>
      </c>
      <c r="C188" s="15" t="s">
        <v>37</v>
      </c>
      <c r="D188" s="13" t="str">
        <f t="shared" si="2"/>
        <v>Enxofre-Remota
(Matriz Q/F/B)-Média</v>
      </c>
      <c r="E188" s="15" t="s">
        <v>10</v>
      </c>
      <c r="F188" s="45" t="s">
        <v>43</v>
      </c>
      <c r="G188" s="32" t="s">
        <v>256</v>
      </c>
      <c r="H188" s="32"/>
      <c r="I188" s="20" t="s">
        <v>272</v>
      </c>
      <c r="J188" s="13" t="s">
        <v>136</v>
      </c>
      <c r="K188" s="68" t="s">
        <v>277</v>
      </c>
      <c r="L188" s="32" t="s">
        <v>278</v>
      </c>
      <c r="M188" s="13" t="s">
        <v>49</v>
      </c>
      <c r="O188" s="38"/>
    </row>
    <row r="189" spans="1:15" s="7" customFormat="1" ht="73" customHeight="1" x14ac:dyDescent="0.35">
      <c r="A189" s="32" t="s">
        <v>276</v>
      </c>
      <c r="B189" s="13" t="s">
        <v>243</v>
      </c>
      <c r="C189" s="15" t="s">
        <v>37</v>
      </c>
      <c r="D189" s="13" t="str">
        <f t="shared" si="2"/>
        <v>Enxofre-Pouco Provável 
(Matriz Q/F/B)-Média</v>
      </c>
      <c r="E189" s="15" t="s">
        <v>10</v>
      </c>
      <c r="F189" s="45" t="s">
        <v>43</v>
      </c>
      <c r="G189" s="32" t="s">
        <v>256</v>
      </c>
      <c r="H189" s="32"/>
      <c r="I189" s="20" t="s">
        <v>272</v>
      </c>
      <c r="J189" s="13" t="s">
        <v>136</v>
      </c>
      <c r="K189" s="68" t="s">
        <v>277</v>
      </c>
      <c r="L189" s="32" t="s">
        <v>278</v>
      </c>
      <c r="M189" s="13" t="s">
        <v>49</v>
      </c>
      <c r="O189" s="38"/>
    </row>
    <row r="190" spans="1:15" s="7" customFormat="1" ht="73" customHeight="1" x14ac:dyDescent="0.35">
      <c r="A190" s="32" t="s">
        <v>276</v>
      </c>
      <c r="B190" s="13" t="s">
        <v>244</v>
      </c>
      <c r="C190" s="15" t="s">
        <v>37</v>
      </c>
      <c r="D190" s="13" t="str">
        <f t="shared" si="2"/>
        <v>Enxofre-Provável 
(Matriz Q/F/B)-Média</v>
      </c>
      <c r="E190" s="15" t="s">
        <v>40</v>
      </c>
      <c r="F190" s="45" t="s">
        <v>44</v>
      </c>
      <c r="G190" s="32" t="s">
        <v>256</v>
      </c>
      <c r="H190" s="32"/>
      <c r="I190" s="20" t="s">
        <v>272</v>
      </c>
      <c r="J190" s="13" t="s">
        <v>136</v>
      </c>
      <c r="K190" s="68" t="s">
        <v>277</v>
      </c>
      <c r="L190" s="32" t="s">
        <v>278</v>
      </c>
      <c r="M190" s="13" t="s">
        <v>49</v>
      </c>
      <c r="O190" s="38"/>
    </row>
    <row r="191" spans="1:15" s="7" customFormat="1" ht="73" customHeight="1" x14ac:dyDescent="0.35">
      <c r="A191" s="32" t="s">
        <v>276</v>
      </c>
      <c r="B191" s="13" t="s">
        <v>245</v>
      </c>
      <c r="C191" s="15" t="s">
        <v>37</v>
      </c>
      <c r="D191" s="13" t="str">
        <f t="shared" si="2"/>
        <v>Enxofre-Frequente
(Matriz Q/F/B))-Média</v>
      </c>
      <c r="E191" s="15" t="s">
        <v>8</v>
      </c>
      <c r="F191" s="45" t="s">
        <v>45</v>
      </c>
      <c r="G191" s="32" t="s">
        <v>256</v>
      </c>
      <c r="H191" s="32"/>
      <c r="I191" s="20" t="s">
        <v>272</v>
      </c>
      <c r="J191" s="13" t="s">
        <v>136</v>
      </c>
      <c r="K191" s="68" t="s">
        <v>277</v>
      </c>
      <c r="L191" s="32" t="s">
        <v>278</v>
      </c>
      <c r="M191" s="13" t="s">
        <v>49</v>
      </c>
      <c r="O191" s="38"/>
    </row>
    <row r="192" spans="1:15" s="7" customFormat="1" ht="73" customHeight="1" x14ac:dyDescent="0.35">
      <c r="A192" s="32" t="s">
        <v>283</v>
      </c>
      <c r="B192" s="13" t="s">
        <v>241</v>
      </c>
      <c r="C192" s="15" t="s">
        <v>38</v>
      </c>
      <c r="D192" s="15" t="str">
        <f t="shared" si="2"/>
        <v>Ácido Sulfúrico -Inexistente ou Extremamente Remota (Matriz Q/F/B)-Crítica</v>
      </c>
      <c r="E192" s="15" t="s">
        <v>10</v>
      </c>
      <c r="F192" s="48" t="s">
        <v>43</v>
      </c>
      <c r="G192" s="32" t="s">
        <v>257</v>
      </c>
      <c r="H192" s="32"/>
      <c r="I192" s="20" t="s">
        <v>272</v>
      </c>
      <c r="J192" s="13" t="s">
        <v>136</v>
      </c>
      <c r="K192" s="68" t="s">
        <v>277</v>
      </c>
      <c r="L192" s="20" t="s">
        <v>271</v>
      </c>
      <c r="M192" s="13" t="s">
        <v>49</v>
      </c>
      <c r="O192" s="38"/>
    </row>
    <row r="193" spans="1:15" s="7" customFormat="1" ht="73" customHeight="1" x14ac:dyDescent="0.35">
      <c r="A193" s="32" t="s">
        <v>283</v>
      </c>
      <c r="B193" s="13" t="s">
        <v>242</v>
      </c>
      <c r="C193" s="15" t="s">
        <v>38</v>
      </c>
      <c r="D193" s="15" t="str">
        <f t="shared" si="2"/>
        <v>Ácido Sulfúrico -Remota
(Matriz Q/F/B)-Crítica</v>
      </c>
      <c r="E193" s="15" t="s">
        <v>10</v>
      </c>
      <c r="F193" s="48" t="s">
        <v>43</v>
      </c>
      <c r="G193" s="32" t="s">
        <v>257</v>
      </c>
      <c r="H193" s="32"/>
      <c r="I193" s="20" t="s">
        <v>272</v>
      </c>
      <c r="J193" s="13" t="s">
        <v>136</v>
      </c>
      <c r="K193" s="68" t="s">
        <v>277</v>
      </c>
      <c r="L193" s="20" t="s">
        <v>271</v>
      </c>
      <c r="M193" s="13" t="s">
        <v>49</v>
      </c>
      <c r="O193" s="38"/>
    </row>
    <row r="194" spans="1:15" s="7" customFormat="1" ht="73" customHeight="1" x14ac:dyDescent="0.35">
      <c r="A194" s="32" t="s">
        <v>283</v>
      </c>
      <c r="B194" s="13" t="s">
        <v>243</v>
      </c>
      <c r="C194" s="15" t="s">
        <v>38</v>
      </c>
      <c r="D194" s="15" t="str">
        <f t="shared" si="2"/>
        <v>Ácido Sulfúrico -Pouco Provável 
(Matriz Q/F/B)-Crítica</v>
      </c>
      <c r="E194" s="15" t="s">
        <v>40</v>
      </c>
      <c r="F194" s="45" t="s">
        <v>44</v>
      </c>
      <c r="G194" s="32" t="s">
        <v>257</v>
      </c>
      <c r="H194" s="32"/>
      <c r="I194" s="20" t="s">
        <v>272</v>
      </c>
      <c r="J194" s="13" t="s">
        <v>136</v>
      </c>
      <c r="K194" s="68" t="s">
        <v>277</v>
      </c>
      <c r="L194" s="20" t="s">
        <v>271</v>
      </c>
      <c r="M194" s="13" t="s">
        <v>49</v>
      </c>
      <c r="O194" s="38"/>
    </row>
    <row r="195" spans="1:15" s="7" customFormat="1" ht="73" customHeight="1" x14ac:dyDescent="0.35">
      <c r="A195" s="32" t="s">
        <v>283</v>
      </c>
      <c r="B195" s="13" t="s">
        <v>244</v>
      </c>
      <c r="C195" s="15" t="s">
        <v>38</v>
      </c>
      <c r="D195" s="15" t="str">
        <f t="shared" ref="D195" si="3">A195&amp;"-"&amp;B195&amp;"-"&amp;C195</f>
        <v>Ácido Sulfúrico -Provável 
(Matriz Q/F/B)-Crítica</v>
      </c>
      <c r="E195" s="15" t="s">
        <v>8</v>
      </c>
      <c r="F195" s="45" t="s">
        <v>45</v>
      </c>
      <c r="G195" s="32" t="s">
        <v>257</v>
      </c>
      <c r="H195" s="32"/>
      <c r="I195" s="20" t="s">
        <v>272</v>
      </c>
      <c r="J195" s="13" t="s">
        <v>136</v>
      </c>
      <c r="K195" s="68" t="s">
        <v>277</v>
      </c>
      <c r="L195" s="20" t="s">
        <v>271</v>
      </c>
      <c r="M195" s="13" t="s">
        <v>49</v>
      </c>
      <c r="O195" s="38"/>
    </row>
    <row r="196" spans="1:15" s="7" customFormat="1" ht="73" customHeight="1" x14ac:dyDescent="0.35">
      <c r="A196" s="32" t="s">
        <v>283</v>
      </c>
      <c r="B196" s="13" t="s">
        <v>245</v>
      </c>
      <c r="C196" s="15" t="s">
        <v>38</v>
      </c>
      <c r="D196" s="15" t="str">
        <f t="shared" si="2"/>
        <v>Ácido Sulfúrico -Frequente
(Matriz Q/F/B))-Crítica</v>
      </c>
      <c r="E196" s="15" t="s">
        <v>41</v>
      </c>
      <c r="F196" s="45" t="s">
        <v>46</v>
      </c>
      <c r="G196" s="32" t="s">
        <v>257</v>
      </c>
      <c r="H196" s="32"/>
      <c r="I196" s="20" t="s">
        <v>272</v>
      </c>
      <c r="J196" s="13" t="s">
        <v>136</v>
      </c>
      <c r="K196" s="68" t="s">
        <v>277</v>
      </c>
      <c r="L196" s="20" t="s">
        <v>271</v>
      </c>
      <c r="M196" s="13" t="s">
        <v>49</v>
      </c>
      <c r="O196" s="38"/>
    </row>
    <row r="197" spans="1:15" s="7" customFormat="1" ht="73" customHeight="1" x14ac:dyDescent="0.35">
      <c r="A197" s="32" t="s">
        <v>284</v>
      </c>
      <c r="B197" s="13" t="s">
        <v>241</v>
      </c>
      <c r="C197" s="15" t="s">
        <v>37</v>
      </c>
      <c r="D197" s="15" t="str">
        <f t="shared" si="2"/>
        <v>Sulfato de Sódio-Inexistente ou Extremamente Remota (Matriz Q/F/B)-Média</v>
      </c>
      <c r="E197" s="15" t="s">
        <v>10</v>
      </c>
      <c r="F197" s="45" t="s">
        <v>43</v>
      </c>
      <c r="G197" s="32" t="s">
        <v>258</v>
      </c>
      <c r="H197" s="32"/>
      <c r="I197" s="20" t="s">
        <v>285</v>
      </c>
      <c r="J197" s="13" t="s">
        <v>119</v>
      </c>
      <c r="K197" s="68" t="s">
        <v>277</v>
      </c>
      <c r="L197" s="20" t="s">
        <v>286</v>
      </c>
      <c r="M197" s="13" t="s">
        <v>49</v>
      </c>
      <c r="O197" s="38"/>
    </row>
    <row r="198" spans="1:15" s="7" customFormat="1" ht="73" customHeight="1" x14ac:dyDescent="0.35">
      <c r="A198" s="32" t="s">
        <v>284</v>
      </c>
      <c r="B198" s="13" t="s">
        <v>242</v>
      </c>
      <c r="C198" s="15" t="s">
        <v>37</v>
      </c>
      <c r="D198" s="15" t="str">
        <f t="shared" ref="D198:D211" si="4">A198&amp;"-"&amp;B198&amp;"-"&amp;C198</f>
        <v>Sulfato de Sódio-Remota
(Matriz Q/F/B)-Média</v>
      </c>
      <c r="E198" s="15" t="s">
        <v>10</v>
      </c>
      <c r="F198" s="45" t="s">
        <v>43</v>
      </c>
      <c r="G198" s="32" t="s">
        <v>258</v>
      </c>
      <c r="H198" s="32"/>
      <c r="I198" s="20" t="s">
        <v>285</v>
      </c>
      <c r="J198" s="13" t="s">
        <v>119</v>
      </c>
      <c r="K198" s="68" t="s">
        <v>277</v>
      </c>
      <c r="L198" s="20" t="s">
        <v>286</v>
      </c>
      <c r="M198" s="13" t="s">
        <v>49</v>
      </c>
      <c r="O198" s="38"/>
    </row>
    <row r="199" spans="1:15" s="7" customFormat="1" ht="73" customHeight="1" x14ac:dyDescent="0.35">
      <c r="A199" s="32" t="s">
        <v>284</v>
      </c>
      <c r="B199" s="13" t="s">
        <v>243</v>
      </c>
      <c r="C199" s="15" t="s">
        <v>37</v>
      </c>
      <c r="D199" s="15" t="str">
        <f t="shared" si="4"/>
        <v>Sulfato de Sódio-Pouco Provável 
(Matriz Q/F/B)-Média</v>
      </c>
      <c r="E199" s="15" t="s">
        <v>10</v>
      </c>
      <c r="F199" s="45" t="s">
        <v>43</v>
      </c>
      <c r="G199" s="32" t="s">
        <v>258</v>
      </c>
      <c r="H199" s="32"/>
      <c r="I199" s="20" t="s">
        <v>285</v>
      </c>
      <c r="J199" s="13" t="s">
        <v>119</v>
      </c>
      <c r="K199" s="68" t="s">
        <v>277</v>
      </c>
      <c r="L199" s="20" t="s">
        <v>286</v>
      </c>
      <c r="M199" s="13" t="s">
        <v>49</v>
      </c>
      <c r="O199" s="38"/>
    </row>
    <row r="200" spans="1:15" s="7" customFormat="1" ht="73" customHeight="1" x14ac:dyDescent="0.35">
      <c r="A200" s="32" t="s">
        <v>284</v>
      </c>
      <c r="B200" s="13" t="s">
        <v>244</v>
      </c>
      <c r="C200" s="15" t="s">
        <v>37</v>
      </c>
      <c r="D200" s="15" t="str">
        <f t="shared" si="4"/>
        <v>Sulfato de Sódio-Provável 
(Matriz Q/F/B)-Média</v>
      </c>
      <c r="E200" s="15" t="s">
        <v>40</v>
      </c>
      <c r="F200" s="45" t="s">
        <v>44</v>
      </c>
      <c r="G200" s="32" t="s">
        <v>258</v>
      </c>
      <c r="H200" s="32"/>
      <c r="I200" s="20" t="s">
        <v>285</v>
      </c>
      <c r="J200" s="13" t="s">
        <v>119</v>
      </c>
      <c r="K200" s="68" t="s">
        <v>277</v>
      </c>
      <c r="L200" s="20" t="s">
        <v>286</v>
      </c>
      <c r="M200" s="13" t="s">
        <v>49</v>
      </c>
      <c r="O200" s="38"/>
    </row>
    <row r="201" spans="1:15" s="7" customFormat="1" ht="73" customHeight="1" x14ac:dyDescent="0.35">
      <c r="A201" s="32" t="s">
        <v>284</v>
      </c>
      <c r="B201" s="13" t="s">
        <v>245</v>
      </c>
      <c r="C201" s="15" t="s">
        <v>37</v>
      </c>
      <c r="D201" s="15" t="str">
        <f t="shared" si="4"/>
        <v>Sulfato de Sódio-Frequente
(Matriz Q/F/B))-Média</v>
      </c>
      <c r="E201" s="15" t="s">
        <v>8</v>
      </c>
      <c r="F201" s="45" t="s">
        <v>45</v>
      </c>
      <c r="G201" s="32" t="s">
        <v>258</v>
      </c>
      <c r="H201" s="32"/>
      <c r="I201" s="20" t="s">
        <v>285</v>
      </c>
      <c r="J201" s="13" t="s">
        <v>119</v>
      </c>
      <c r="K201" s="68" t="s">
        <v>277</v>
      </c>
      <c r="L201" s="20" t="s">
        <v>286</v>
      </c>
      <c r="M201" s="13" t="s">
        <v>49</v>
      </c>
      <c r="O201" s="38"/>
    </row>
    <row r="202" spans="1:15" s="7" customFormat="1" ht="73" customHeight="1" x14ac:dyDescent="0.35">
      <c r="A202" s="17" t="s">
        <v>295</v>
      </c>
      <c r="B202" s="13" t="s">
        <v>241</v>
      </c>
      <c r="C202" s="23" t="s">
        <v>37</v>
      </c>
      <c r="D202" s="15" t="str">
        <f t="shared" si="4"/>
        <v>GLP (gás liquefeito do petróleo)-Inexistente ou Extremamente Remota (Matriz Q/F/B)-Média</v>
      </c>
      <c r="E202" s="15" t="s">
        <v>10</v>
      </c>
      <c r="F202" s="45" t="s">
        <v>43</v>
      </c>
      <c r="G202" s="32" t="s">
        <v>296</v>
      </c>
      <c r="H202" s="32"/>
      <c r="I202" s="13" t="s">
        <v>101</v>
      </c>
      <c r="J202" s="13" t="s">
        <v>102</v>
      </c>
      <c r="K202" s="16" t="s">
        <v>100</v>
      </c>
      <c r="L202" s="13" t="s">
        <v>105</v>
      </c>
      <c r="M202" s="13" t="s">
        <v>49</v>
      </c>
      <c r="O202" s="17"/>
    </row>
    <row r="203" spans="1:15" s="7" customFormat="1" ht="73" customHeight="1" x14ac:dyDescent="0.35">
      <c r="A203" s="17" t="s">
        <v>295</v>
      </c>
      <c r="B203" s="13" t="s">
        <v>242</v>
      </c>
      <c r="C203" s="23" t="s">
        <v>37</v>
      </c>
      <c r="D203" s="15" t="str">
        <f t="shared" si="4"/>
        <v>GLP (gás liquefeito do petróleo)-Remota
(Matriz Q/F/B)-Média</v>
      </c>
      <c r="E203" s="15" t="s">
        <v>10</v>
      </c>
      <c r="F203" s="45" t="s">
        <v>43</v>
      </c>
      <c r="G203" s="32" t="s">
        <v>296</v>
      </c>
      <c r="H203" s="32"/>
      <c r="I203" s="13" t="s">
        <v>101</v>
      </c>
      <c r="J203" s="13" t="s">
        <v>102</v>
      </c>
      <c r="K203" s="16" t="s">
        <v>100</v>
      </c>
      <c r="L203" s="13" t="s">
        <v>105</v>
      </c>
      <c r="M203" s="13" t="s">
        <v>49</v>
      </c>
      <c r="O203" s="38"/>
    </row>
    <row r="204" spans="1:15" s="7" customFormat="1" ht="73" customHeight="1" x14ac:dyDescent="0.35">
      <c r="A204" s="17" t="s">
        <v>295</v>
      </c>
      <c r="B204" s="13" t="s">
        <v>243</v>
      </c>
      <c r="C204" s="23" t="s">
        <v>37</v>
      </c>
      <c r="D204" s="15" t="str">
        <f t="shared" si="4"/>
        <v>GLP (gás liquefeito do petróleo)-Pouco Provável 
(Matriz Q/F/B)-Média</v>
      </c>
      <c r="E204" s="15" t="s">
        <v>10</v>
      </c>
      <c r="F204" s="45" t="s">
        <v>43</v>
      </c>
      <c r="G204" s="32" t="s">
        <v>296</v>
      </c>
      <c r="H204" s="32"/>
      <c r="I204" s="13" t="s">
        <v>101</v>
      </c>
      <c r="J204" s="13" t="s">
        <v>102</v>
      </c>
      <c r="K204" s="16" t="s">
        <v>100</v>
      </c>
      <c r="L204" s="13" t="s">
        <v>105</v>
      </c>
      <c r="M204" s="13" t="s">
        <v>49</v>
      </c>
      <c r="O204" s="38"/>
    </row>
    <row r="205" spans="1:15" s="7" customFormat="1" ht="73" customHeight="1" x14ac:dyDescent="0.35">
      <c r="A205" s="17" t="s">
        <v>295</v>
      </c>
      <c r="B205" s="13" t="s">
        <v>244</v>
      </c>
      <c r="C205" s="23" t="s">
        <v>37</v>
      </c>
      <c r="D205" s="15" t="str">
        <f t="shared" si="4"/>
        <v>GLP (gás liquefeito do petróleo)-Provável 
(Matriz Q/F/B)-Média</v>
      </c>
      <c r="E205" s="15" t="s">
        <v>40</v>
      </c>
      <c r="F205" s="45" t="s">
        <v>44</v>
      </c>
      <c r="G205" s="32" t="s">
        <v>296</v>
      </c>
      <c r="H205" s="32"/>
      <c r="I205" s="13" t="s">
        <v>101</v>
      </c>
      <c r="J205" s="13" t="s">
        <v>102</v>
      </c>
      <c r="K205" s="16" t="s">
        <v>100</v>
      </c>
      <c r="L205" s="13" t="s">
        <v>105</v>
      </c>
      <c r="M205" s="13" t="s">
        <v>49</v>
      </c>
      <c r="O205" s="38"/>
    </row>
    <row r="206" spans="1:15" s="7" customFormat="1" ht="73" customHeight="1" x14ac:dyDescent="0.35">
      <c r="A206" s="17" t="s">
        <v>295</v>
      </c>
      <c r="B206" s="13" t="s">
        <v>245</v>
      </c>
      <c r="C206" s="23" t="s">
        <v>37</v>
      </c>
      <c r="D206" s="15" t="str">
        <f t="shared" si="4"/>
        <v>GLP (gás liquefeito do petróleo)-Frequente
(Matriz Q/F/B))-Média</v>
      </c>
      <c r="E206" s="15" t="s">
        <v>8</v>
      </c>
      <c r="F206" s="45" t="s">
        <v>45</v>
      </c>
      <c r="G206" s="32" t="s">
        <v>296</v>
      </c>
      <c r="H206" s="32"/>
      <c r="I206" s="13" t="s">
        <v>101</v>
      </c>
      <c r="J206" s="13" t="s">
        <v>102</v>
      </c>
      <c r="K206" s="16" t="s">
        <v>100</v>
      </c>
      <c r="L206" s="13" t="s">
        <v>105</v>
      </c>
      <c r="M206" s="13" t="s">
        <v>49</v>
      </c>
      <c r="O206" s="38"/>
    </row>
    <row r="207" spans="1:15" s="7" customFormat="1" ht="84.5" customHeight="1" x14ac:dyDescent="0.35">
      <c r="A207" s="20" t="s">
        <v>302</v>
      </c>
      <c r="B207" s="13" t="s">
        <v>214</v>
      </c>
      <c r="C207" s="15" t="s">
        <v>67</v>
      </c>
      <c r="D207" s="15" t="str">
        <f t="shared" si="4"/>
        <v>Partes Móveis de Máquina ou Equipamentos-A - Evento extremamente remoto
(Matriz M/A)-III</v>
      </c>
      <c r="E207" s="15" t="s">
        <v>170</v>
      </c>
      <c r="F207" s="45" t="s">
        <v>180</v>
      </c>
      <c r="G207" s="32" t="s">
        <v>297</v>
      </c>
      <c r="H207" s="32"/>
      <c r="I207" s="13" t="s">
        <v>298</v>
      </c>
      <c r="J207" s="13" t="s">
        <v>301</v>
      </c>
      <c r="K207" s="16" t="s">
        <v>300</v>
      </c>
      <c r="L207" s="13" t="s">
        <v>299</v>
      </c>
      <c r="M207" s="13" t="s">
        <v>194</v>
      </c>
      <c r="O207" s="38"/>
    </row>
    <row r="208" spans="1:15" s="7" customFormat="1" ht="73" customHeight="1" x14ac:dyDescent="0.35">
      <c r="A208" s="20" t="s">
        <v>302</v>
      </c>
      <c r="B208" s="13" t="s">
        <v>215</v>
      </c>
      <c r="C208" s="15" t="s">
        <v>67</v>
      </c>
      <c r="D208" s="15" t="str">
        <f t="shared" si="4"/>
        <v>Partes Móveis de Máquina ou Equipamentos-B - Evento Remoto
(Matriz M/A)-III</v>
      </c>
      <c r="E208" s="15" t="s">
        <v>142</v>
      </c>
      <c r="F208" s="45" t="s">
        <v>178</v>
      </c>
      <c r="G208" s="32" t="s">
        <v>297</v>
      </c>
      <c r="H208" s="32"/>
      <c r="I208" s="13" t="s">
        <v>298</v>
      </c>
      <c r="J208" s="13" t="s">
        <v>301</v>
      </c>
      <c r="K208" s="16" t="s">
        <v>300</v>
      </c>
      <c r="L208" s="13" t="s">
        <v>299</v>
      </c>
      <c r="M208" s="13" t="s">
        <v>194</v>
      </c>
      <c r="O208" s="38"/>
    </row>
    <row r="209" spans="1:15" s="7" customFormat="1" ht="73" customHeight="1" x14ac:dyDescent="0.35">
      <c r="A209" s="20" t="s">
        <v>302</v>
      </c>
      <c r="B209" s="13" t="s">
        <v>216</v>
      </c>
      <c r="C209" s="15" t="s">
        <v>67</v>
      </c>
      <c r="D209" s="15" t="str">
        <f t="shared" si="4"/>
        <v>Partes Móveis de Máquina ou Equipamentos-C- Evento pouco provável
(Matriz M/A)-III</v>
      </c>
      <c r="E209" s="15" t="s">
        <v>142</v>
      </c>
      <c r="F209" s="45" t="s">
        <v>178</v>
      </c>
      <c r="G209" s="32" t="s">
        <v>297</v>
      </c>
      <c r="H209" s="32"/>
      <c r="I209" s="13" t="s">
        <v>298</v>
      </c>
      <c r="J209" s="13" t="s">
        <v>301</v>
      </c>
      <c r="K209" s="16" t="s">
        <v>300</v>
      </c>
      <c r="L209" s="13" t="s">
        <v>299</v>
      </c>
      <c r="M209" s="13" t="s">
        <v>194</v>
      </c>
      <c r="O209" s="38"/>
    </row>
    <row r="210" spans="1:15" s="7" customFormat="1" ht="73" customHeight="1" x14ac:dyDescent="0.35">
      <c r="A210" s="20" t="s">
        <v>302</v>
      </c>
      <c r="B210" s="13" t="s">
        <v>217</v>
      </c>
      <c r="C210" s="15" t="s">
        <v>67</v>
      </c>
      <c r="D210" s="15" t="str">
        <f t="shared" si="4"/>
        <v>Partes Móveis de Máquina ou Equipamentos-D - Evento provável
(Matriz M/A)-III</v>
      </c>
      <c r="E210" s="15" t="s">
        <v>142</v>
      </c>
      <c r="F210" s="45" t="s">
        <v>178</v>
      </c>
      <c r="G210" s="32" t="s">
        <v>297</v>
      </c>
      <c r="H210" s="32"/>
      <c r="I210" s="13" t="s">
        <v>298</v>
      </c>
      <c r="J210" s="13" t="s">
        <v>301</v>
      </c>
      <c r="K210" s="16" t="s">
        <v>300</v>
      </c>
      <c r="L210" s="13" t="s">
        <v>299</v>
      </c>
      <c r="M210" s="13" t="s">
        <v>194</v>
      </c>
      <c r="O210" s="38"/>
    </row>
    <row r="211" spans="1:15" s="7" customFormat="1" ht="73" customHeight="1" x14ac:dyDescent="0.35">
      <c r="A211" s="20" t="s">
        <v>302</v>
      </c>
      <c r="B211" s="13" t="s">
        <v>218</v>
      </c>
      <c r="C211" s="15" t="s">
        <v>67</v>
      </c>
      <c r="D211" s="15" t="str">
        <f t="shared" si="4"/>
        <v>Partes Móveis de Máquina ou Equipamentos-E - Evento Frequente
(Matriz M/A)-III</v>
      </c>
      <c r="E211" s="15" t="s">
        <v>41</v>
      </c>
      <c r="F211" s="45" t="s">
        <v>179</v>
      </c>
      <c r="G211" s="32" t="s">
        <v>297</v>
      </c>
      <c r="H211" s="32"/>
      <c r="I211" s="13" t="s">
        <v>298</v>
      </c>
      <c r="J211" s="13" t="s">
        <v>301</v>
      </c>
      <c r="K211" s="16" t="s">
        <v>300</v>
      </c>
      <c r="L211" s="13" t="s">
        <v>299</v>
      </c>
      <c r="M211" s="13" t="s">
        <v>194</v>
      </c>
      <c r="O211" s="38"/>
    </row>
    <row r="212" spans="1:15" s="7" customFormat="1" ht="73" customHeight="1" x14ac:dyDescent="0.35">
      <c r="A212" s="32"/>
      <c r="B212" s="15"/>
      <c r="C212" s="15"/>
      <c r="D212" s="15"/>
      <c r="E212" s="15"/>
      <c r="F212" s="45"/>
      <c r="G212" s="32"/>
      <c r="H212" s="32"/>
      <c r="I212" s="32"/>
      <c r="J212" s="32"/>
      <c r="K212" s="68"/>
      <c r="L212" s="32"/>
      <c r="M212" s="48"/>
      <c r="O212" s="38"/>
    </row>
    <row r="213" spans="1:15" s="7" customFormat="1" ht="73" customHeight="1" x14ac:dyDescent="0.35">
      <c r="A213" s="32"/>
      <c r="B213" s="15"/>
      <c r="C213" s="15"/>
      <c r="D213" s="15"/>
      <c r="E213" s="15"/>
      <c r="F213" s="45"/>
      <c r="G213" s="32"/>
      <c r="H213" s="32"/>
      <c r="I213" s="32"/>
      <c r="J213" s="32"/>
      <c r="K213" s="68"/>
      <c r="L213" s="32"/>
      <c r="M213" s="48"/>
      <c r="O213" s="38"/>
    </row>
    <row r="214" spans="1:15" s="7" customFormat="1" ht="73" customHeight="1" x14ac:dyDescent="0.35">
      <c r="A214" s="32"/>
      <c r="B214" s="15"/>
      <c r="C214" s="15"/>
      <c r="D214" s="15"/>
      <c r="E214" s="15"/>
      <c r="F214" s="45"/>
      <c r="G214" s="32"/>
      <c r="H214" s="32"/>
      <c r="I214" s="32"/>
      <c r="J214" s="32"/>
      <c r="K214" s="68"/>
      <c r="L214" s="32"/>
      <c r="M214" s="48"/>
      <c r="O214" s="38"/>
    </row>
    <row r="215" spans="1:15" s="7" customFormat="1" ht="73" customHeight="1" x14ac:dyDescent="0.35">
      <c r="A215" s="32"/>
      <c r="B215" s="15"/>
      <c r="C215" s="15"/>
      <c r="D215" s="15"/>
      <c r="E215" s="15"/>
      <c r="F215" s="45"/>
      <c r="G215" s="32"/>
      <c r="H215" s="32"/>
      <c r="I215" s="32"/>
      <c r="J215" s="32"/>
      <c r="K215" s="68"/>
      <c r="L215" s="32"/>
      <c r="M215" s="48"/>
      <c r="O215" s="38"/>
    </row>
    <row r="216" spans="1:15" s="7" customFormat="1" ht="73" customHeight="1" x14ac:dyDescent="0.35">
      <c r="A216" s="32"/>
      <c r="B216" s="15"/>
      <c r="C216" s="15"/>
      <c r="D216" s="15"/>
      <c r="E216" s="15"/>
      <c r="F216" s="45"/>
      <c r="G216" s="32"/>
      <c r="H216" s="32"/>
      <c r="I216" s="32"/>
      <c r="J216" s="32"/>
      <c r="K216" s="68"/>
      <c r="L216" s="32"/>
      <c r="M216" s="48"/>
      <c r="O216" s="38"/>
    </row>
    <row r="217" spans="1:15" s="7" customFormat="1" ht="73" customHeight="1" x14ac:dyDescent="0.35">
      <c r="A217" s="32"/>
      <c r="B217" s="15"/>
      <c r="C217" s="15"/>
      <c r="D217" s="15"/>
      <c r="E217" s="15"/>
      <c r="F217" s="45"/>
      <c r="G217" s="32"/>
      <c r="H217" s="32"/>
      <c r="I217" s="32"/>
      <c r="J217" s="32"/>
      <c r="K217" s="68"/>
      <c r="L217" s="32"/>
      <c r="M217" s="48"/>
      <c r="O217" s="38"/>
    </row>
    <row r="218" spans="1:15" s="7" customFormat="1" ht="73" customHeight="1" x14ac:dyDescent="0.35">
      <c r="A218" s="32"/>
      <c r="B218" s="15"/>
      <c r="C218" s="15"/>
      <c r="D218" s="15"/>
      <c r="E218" s="15"/>
      <c r="F218" s="45"/>
      <c r="G218" s="32"/>
      <c r="H218" s="32"/>
      <c r="I218" s="32"/>
      <c r="J218" s="32"/>
      <c r="K218" s="68"/>
      <c r="L218" s="32"/>
      <c r="M218" s="48"/>
      <c r="O218" s="38"/>
    </row>
    <row r="219" spans="1:15" s="7" customFormat="1" ht="73" customHeight="1" x14ac:dyDescent="0.35">
      <c r="A219" s="32"/>
      <c r="B219" s="15"/>
      <c r="C219" s="15"/>
      <c r="D219" s="15"/>
      <c r="E219" s="15"/>
      <c r="F219" s="45"/>
      <c r="G219" s="32"/>
      <c r="H219" s="32"/>
      <c r="I219" s="32"/>
      <c r="J219" s="32"/>
      <c r="K219" s="68"/>
      <c r="L219" s="32"/>
      <c r="M219" s="48"/>
      <c r="O219" s="38"/>
    </row>
    <row r="220" spans="1:15" s="7" customFormat="1" ht="73" customHeight="1" x14ac:dyDescent="0.35">
      <c r="A220" s="32"/>
      <c r="B220" s="15"/>
      <c r="C220" s="15"/>
      <c r="D220" s="15"/>
      <c r="E220" s="15"/>
      <c r="F220" s="45"/>
      <c r="G220" s="32"/>
      <c r="H220" s="32"/>
      <c r="I220" s="32"/>
      <c r="J220" s="32"/>
      <c r="K220" s="68"/>
      <c r="L220" s="32"/>
      <c r="M220" s="48"/>
      <c r="O220" s="38"/>
    </row>
    <row r="221" spans="1:15" s="7" customFormat="1" ht="73" customHeight="1" x14ac:dyDescent="0.35">
      <c r="A221" s="32"/>
      <c r="B221" s="15"/>
      <c r="C221" s="15"/>
      <c r="D221" s="15"/>
      <c r="E221" s="15"/>
      <c r="F221" s="45"/>
      <c r="G221" s="32"/>
      <c r="H221" s="32"/>
      <c r="I221" s="32"/>
      <c r="J221" s="32"/>
      <c r="K221" s="68"/>
      <c r="L221" s="32"/>
      <c r="M221" s="48"/>
      <c r="O221" s="38"/>
    </row>
    <row r="222" spans="1:15" s="7" customFormat="1" ht="73" customHeight="1" x14ac:dyDescent="0.35">
      <c r="A222" s="32"/>
      <c r="B222" s="15"/>
      <c r="C222" s="15"/>
      <c r="D222" s="15"/>
      <c r="E222" s="15"/>
      <c r="F222" s="45"/>
      <c r="G222" s="32"/>
      <c r="H222" s="32"/>
      <c r="I222" s="32"/>
      <c r="J222" s="32"/>
      <c r="K222" s="68"/>
      <c r="L222" s="32"/>
      <c r="M222" s="48"/>
      <c r="O222" s="38"/>
    </row>
    <row r="223" spans="1:15" s="7" customFormat="1" ht="73" customHeight="1" x14ac:dyDescent="0.35">
      <c r="A223" s="32"/>
      <c r="B223" s="15"/>
      <c r="C223" s="15"/>
      <c r="D223" s="15"/>
      <c r="E223" s="15"/>
      <c r="F223" s="45"/>
      <c r="G223" s="32"/>
      <c r="H223" s="32"/>
      <c r="I223" s="32"/>
      <c r="J223" s="32"/>
      <c r="K223" s="68"/>
      <c r="L223" s="32"/>
      <c r="M223" s="48"/>
      <c r="O223" s="38"/>
    </row>
    <row r="224" spans="1:15" s="7" customFormat="1" ht="73" customHeight="1" x14ac:dyDescent="0.35">
      <c r="A224" s="32"/>
      <c r="B224" s="15"/>
      <c r="C224" s="15"/>
      <c r="D224" s="15"/>
      <c r="E224" s="15"/>
      <c r="F224" s="45"/>
      <c r="G224" s="32"/>
      <c r="H224" s="32"/>
      <c r="I224" s="32"/>
      <c r="J224" s="32"/>
      <c r="K224" s="68"/>
      <c r="L224" s="32"/>
      <c r="M224" s="48"/>
      <c r="O224" s="38"/>
    </row>
    <row r="225" spans="1:15" s="7" customFormat="1" ht="73" customHeight="1" x14ac:dyDescent="0.35">
      <c r="A225" s="32"/>
      <c r="B225" s="15"/>
      <c r="C225" s="15"/>
      <c r="D225" s="15"/>
      <c r="E225" s="15"/>
      <c r="F225" s="45"/>
      <c r="G225" s="32"/>
      <c r="H225" s="32"/>
      <c r="I225" s="32"/>
      <c r="J225" s="32"/>
      <c r="K225" s="68"/>
      <c r="L225" s="32"/>
      <c r="M225" s="48"/>
      <c r="O225" s="38"/>
    </row>
    <row r="226" spans="1:15" s="7" customFormat="1" ht="73" customHeight="1" x14ac:dyDescent="0.35">
      <c r="A226" s="32"/>
      <c r="B226" s="15"/>
      <c r="C226" s="15"/>
      <c r="D226" s="15"/>
      <c r="E226" s="15"/>
      <c r="F226" s="45"/>
      <c r="G226" s="32"/>
      <c r="H226" s="32"/>
      <c r="I226" s="32"/>
      <c r="J226" s="32"/>
      <c r="K226" s="68"/>
      <c r="L226" s="32"/>
      <c r="M226" s="48"/>
      <c r="O226" s="38"/>
    </row>
    <row r="227" spans="1:15" s="7" customFormat="1" ht="73" customHeight="1" x14ac:dyDescent="0.35">
      <c r="A227" s="32"/>
      <c r="B227" s="15"/>
      <c r="C227" s="15"/>
      <c r="D227" s="15"/>
      <c r="E227" s="15"/>
      <c r="F227" s="45"/>
      <c r="G227" s="32"/>
      <c r="H227" s="32"/>
      <c r="I227" s="32"/>
      <c r="J227" s="32"/>
      <c r="K227" s="68"/>
      <c r="L227" s="32"/>
      <c r="M227" s="48"/>
      <c r="O227" s="38"/>
    </row>
    <row r="228" spans="1:15" s="7" customFormat="1" ht="73" customHeight="1" x14ac:dyDescent="0.35">
      <c r="A228" s="32"/>
      <c r="B228" s="15"/>
      <c r="C228" s="15"/>
      <c r="D228" s="15"/>
      <c r="E228" s="15"/>
      <c r="F228" s="45"/>
      <c r="G228" s="32"/>
      <c r="H228" s="32"/>
      <c r="I228" s="32"/>
      <c r="J228" s="32"/>
      <c r="K228" s="68"/>
      <c r="L228" s="32"/>
      <c r="M228" s="48"/>
      <c r="O228" s="38"/>
    </row>
    <row r="229" spans="1:15" s="7" customFormat="1" ht="73" customHeight="1" x14ac:dyDescent="0.35">
      <c r="A229" s="32"/>
      <c r="B229" s="15"/>
      <c r="C229" s="15"/>
      <c r="D229" s="15"/>
      <c r="E229" s="15"/>
      <c r="F229" s="45"/>
      <c r="G229" s="32"/>
      <c r="H229" s="32"/>
      <c r="I229" s="32"/>
      <c r="J229" s="32"/>
      <c r="K229" s="68"/>
      <c r="L229" s="32"/>
      <c r="M229" s="48"/>
      <c r="O229" s="38"/>
    </row>
    <row r="230" spans="1:15" s="7" customFormat="1" ht="73" customHeight="1" x14ac:dyDescent="0.35">
      <c r="A230" s="32"/>
      <c r="B230" s="15"/>
      <c r="C230" s="15"/>
      <c r="D230" s="15"/>
      <c r="E230" s="15"/>
      <c r="F230" s="45"/>
      <c r="G230" s="32"/>
      <c r="H230" s="32"/>
      <c r="I230" s="32"/>
      <c r="J230" s="32"/>
      <c r="K230" s="68"/>
      <c r="L230" s="32"/>
      <c r="M230" s="48"/>
      <c r="O230" s="38"/>
    </row>
  </sheetData>
  <sheetProtection algorithmName="SHA-512" hashValue="RHGv+8cZ0Xwgab8NV9oLwlj7bbZV29CgN6an6N9luE4H1g8wIhi0sGto/t0hlKauQdLCbDmgDfqYYWaXlrggwg==" saltValue="pAaAnOw2gaixfaC14UNldQ==" spinCount="100000" sheet="1" objects="1" scenarios="1" formatColumns="0" formatRows="0" insertColumns="0" insertRows="0" insertHyperlinks="0" deleteColumns="0" deleteRows="0"/>
  <phoneticPr fontId="10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50C1C-88F3-4DD2-B32A-6072430B83D1}">
  <dimension ref="A2:R79"/>
  <sheetViews>
    <sheetView showGridLines="0" tabSelected="1" zoomScale="60" zoomScaleNormal="60" zoomScaleSheetLayoutView="50" zoomScalePageLayoutView="50" workbookViewId="0">
      <selection activeCell="A12" sqref="A12:XFD75"/>
    </sheetView>
  </sheetViews>
  <sheetFormatPr defaultColWidth="8.7265625" defaultRowHeight="14.5" x14ac:dyDescent="0.35"/>
  <cols>
    <col min="1" max="1" width="3.54296875" style="1" customWidth="1"/>
    <col min="2" max="2" width="24" style="2" customWidth="1"/>
    <col min="3" max="3" width="26.26953125" style="7" customWidth="1"/>
    <col min="4" max="4" width="36.26953125" style="1" customWidth="1"/>
    <col min="5" max="5" width="21" style="1" customWidth="1"/>
    <col min="6" max="6" width="21" style="2" customWidth="1"/>
    <col min="7" max="7" width="21" style="10" customWidth="1"/>
    <col min="8" max="8" width="24" style="1" customWidth="1"/>
    <col min="9" max="9" width="25.7265625" style="1" customWidth="1"/>
    <col min="10" max="10" width="28.36328125" style="1" customWidth="1"/>
    <col min="11" max="11" width="21" style="1" customWidth="1"/>
    <col min="12" max="13" width="16.90625" style="1" customWidth="1"/>
    <col min="14" max="16" width="19.08984375" style="1" customWidth="1"/>
    <col min="17" max="17" width="21" style="1" customWidth="1"/>
    <col min="18" max="18" width="77.08984375" style="29" customWidth="1"/>
    <col min="19" max="16384" width="8.7265625" style="1"/>
  </cols>
  <sheetData>
    <row r="2" spans="1:18" ht="14.5" customHeight="1" x14ac:dyDescent="0.35">
      <c r="B2" s="56" t="s">
        <v>307</v>
      </c>
      <c r="C2" s="59" t="s">
        <v>0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 t="str">
        <f>Auxiliar!AC2</f>
        <v>Revisão: 07</v>
      </c>
    </row>
    <row r="3" spans="1:18" ht="14.5" customHeight="1" x14ac:dyDescent="0.35">
      <c r="B3" s="57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60"/>
    </row>
    <row r="4" spans="1:18" ht="14.5" customHeight="1" x14ac:dyDescent="0.35">
      <c r="B4" s="57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60"/>
    </row>
    <row r="5" spans="1:18" ht="14.5" customHeight="1" x14ac:dyDescent="0.35">
      <c r="B5" s="57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60"/>
    </row>
    <row r="6" spans="1:18" ht="14.5" customHeight="1" x14ac:dyDescent="0.35">
      <c r="B6" s="57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0"/>
    </row>
    <row r="7" spans="1:18" ht="14.5" customHeight="1" x14ac:dyDescent="0.35">
      <c r="B7" s="58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60"/>
    </row>
    <row r="9" spans="1:18" s="71" customFormat="1" ht="22" customHeight="1" x14ac:dyDescent="0.35">
      <c r="B9" s="72" t="s">
        <v>28</v>
      </c>
      <c r="C9" s="70" t="s">
        <v>308</v>
      </c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</row>
    <row r="10" spans="1:18" s="71" customFormat="1" ht="22" customHeight="1" x14ac:dyDescent="0.35">
      <c r="B10" s="72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</row>
    <row r="11" spans="1:18" s="6" customFormat="1" ht="12" customHeight="1" x14ac:dyDescent="0.35">
      <c r="A11" s="3"/>
      <c r="B11" s="3"/>
      <c r="C11" s="3"/>
      <c r="D11" s="3"/>
      <c r="E11" s="3"/>
      <c r="F11" s="3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 s="71" customFormat="1" ht="39" customHeight="1" x14ac:dyDescent="0.35">
      <c r="A12" s="73"/>
      <c r="B12" s="74" t="s">
        <v>23</v>
      </c>
      <c r="C12" s="75"/>
      <c r="D12" s="74" t="s">
        <v>140</v>
      </c>
      <c r="E12" s="76"/>
      <c r="F12" s="76"/>
      <c r="G12" s="76"/>
      <c r="H12" s="76"/>
      <c r="I12" s="76"/>
      <c r="J12" s="77"/>
      <c r="K12" s="74" t="s">
        <v>21</v>
      </c>
      <c r="L12" s="78"/>
      <c r="M12" s="79"/>
      <c r="N12" s="74" t="s">
        <v>20</v>
      </c>
      <c r="O12" s="80"/>
      <c r="P12" s="81" t="s">
        <v>141</v>
      </c>
      <c r="Q12" s="82"/>
      <c r="R12" s="82"/>
    </row>
    <row r="13" spans="1:18" s="71" customFormat="1" ht="11" customHeight="1" x14ac:dyDescent="0.35">
      <c r="A13" s="73"/>
      <c r="B13" s="83"/>
      <c r="C13" s="84"/>
      <c r="D13" s="84"/>
      <c r="E13" s="84"/>
      <c r="F13" s="84"/>
      <c r="G13" s="85"/>
      <c r="H13" s="85"/>
      <c r="I13" s="84"/>
      <c r="J13" s="84"/>
      <c r="K13" s="84"/>
      <c r="L13" s="84"/>
      <c r="M13" s="84"/>
      <c r="N13" s="84"/>
      <c r="O13" s="84"/>
      <c r="P13" s="84"/>
      <c r="Q13" s="85"/>
      <c r="R13" s="86"/>
    </row>
    <row r="14" spans="1:18" s="71" customFormat="1" ht="150" customHeight="1" x14ac:dyDescent="0.35">
      <c r="A14" s="73"/>
      <c r="B14" s="74" t="s">
        <v>22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</row>
    <row r="15" spans="1:18" s="71" customFormat="1" ht="11" customHeight="1" x14ac:dyDescent="0.35">
      <c r="A15" s="73"/>
      <c r="B15" s="83"/>
      <c r="C15" s="84"/>
      <c r="D15" s="84"/>
      <c r="E15" s="84"/>
      <c r="F15" s="84"/>
      <c r="G15" s="85"/>
      <c r="H15" s="85"/>
      <c r="I15" s="84"/>
      <c r="J15" s="84"/>
      <c r="K15" s="84"/>
      <c r="L15" s="84"/>
      <c r="M15" s="84"/>
      <c r="N15" s="84"/>
      <c r="O15" s="84"/>
      <c r="P15" s="84"/>
      <c r="Q15" s="85"/>
      <c r="R15" s="86"/>
    </row>
    <row r="16" spans="1:18" s="71" customFormat="1" ht="39" customHeight="1" x14ac:dyDescent="0.35">
      <c r="A16" s="73"/>
      <c r="B16" s="74" t="s">
        <v>24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s="92" customFormat="1" ht="12" customHeight="1" x14ac:dyDescent="0.35">
      <c r="A17" s="89"/>
      <c r="B17" s="89"/>
      <c r="C17" s="89"/>
      <c r="D17" s="89"/>
      <c r="E17" s="89"/>
      <c r="F17" s="89"/>
      <c r="G17" s="90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91"/>
    </row>
    <row r="18" spans="1:18" s="71" customFormat="1" ht="21" customHeight="1" x14ac:dyDescent="0.35">
      <c r="A18" s="73"/>
      <c r="B18" s="93" t="s">
        <v>25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</row>
    <row r="19" spans="1:18" s="71" customFormat="1" ht="21" customHeight="1" x14ac:dyDescent="0.35">
      <c r="A19" s="73"/>
      <c r="B19" s="94" t="s">
        <v>26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18" s="71" customFormat="1" ht="39" customHeight="1" x14ac:dyDescent="0.35">
      <c r="A20" s="73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1:18" s="71" customFormat="1" ht="21" customHeight="1" x14ac:dyDescent="0.35">
      <c r="A21" s="73"/>
      <c r="B21" s="93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</row>
    <row r="22" spans="1:18" s="92" customFormat="1" ht="12" customHeight="1" x14ac:dyDescent="0.35">
      <c r="A22" s="89"/>
      <c r="B22" s="89"/>
      <c r="C22" s="89"/>
      <c r="D22" s="89"/>
      <c r="E22" s="89"/>
      <c r="F22" s="89"/>
      <c r="G22" s="90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91"/>
    </row>
    <row r="23" spans="1:18" s="71" customFormat="1" ht="36" customHeight="1" x14ac:dyDescent="0.35">
      <c r="A23" s="73"/>
      <c r="B23" s="96" t="s">
        <v>47</v>
      </c>
      <c r="C23" s="96" t="s">
        <v>196</v>
      </c>
      <c r="D23" s="96" t="s">
        <v>3</v>
      </c>
      <c r="E23" s="96" t="s">
        <v>18</v>
      </c>
      <c r="F23" s="61" t="s">
        <v>1</v>
      </c>
      <c r="G23" s="61" t="s">
        <v>2</v>
      </c>
      <c r="H23" s="97" t="s">
        <v>12</v>
      </c>
      <c r="I23" s="98"/>
      <c r="J23" s="99"/>
      <c r="K23" s="61" t="s">
        <v>17</v>
      </c>
      <c r="L23" s="100" t="s">
        <v>294</v>
      </c>
      <c r="M23" s="100"/>
      <c r="N23" s="100"/>
      <c r="O23" s="101" t="s">
        <v>35</v>
      </c>
      <c r="P23" s="101"/>
      <c r="Q23" s="101"/>
      <c r="R23" s="96" t="s">
        <v>19</v>
      </c>
    </row>
    <row r="24" spans="1:18" s="71" customFormat="1" ht="59.5" customHeight="1" x14ac:dyDescent="0.35">
      <c r="A24" s="73"/>
      <c r="B24" s="102"/>
      <c r="C24" s="102"/>
      <c r="D24" s="102"/>
      <c r="E24" s="102"/>
      <c r="F24" s="62"/>
      <c r="G24" s="62"/>
      <c r="H24" s="103" t="s">
        <v>13</v>
      </c>
      <c r="I24" s="103" t="s">
        <v>14</v>
      </c>
      <c r="J24" s="103" t="s">
        <v>72</v>
      </c>
      <c r="K24" s="62"/>
      <c r="L24" s="64" t="s">
        <v>16</v>
      </c>
      <c r="M24" s="64" t="s">
        <v>15</v>
      </c>
      <c r="N24" s="64" t="s">
        <v>197</v>
      </c>
      <c r="O24" s="64" t="s">
        <v>5</v>
      </c>
      <c r="P24" s="104" t="s">
        <v>4</v>
      </c>
      <c r="Q24" s="105" t="s">
        <v>34</v>
      </c>
      <c r="R24" s="102"/>
    </row>
    <row r="25" spans="1:18" s="71" customFormat="1" ht="102" customHeight="1" x14ac:dyDescent="0.35">
      <c r="A25" s="73"/>
      <c r="B25" s="106" t="str">
        <f>VLOOKUP(C25,Auxiliar!A:M,13,0)</f>
        <v>Físico</v>
      </c>
      <c r="C25" s="107" t="s">
        <v>6</v>
      </c>
      <c r="D25" s="107" t="str">
        <f>VLOOKUP(C25,Auxiliar!A:I,9,0)</f>
        <v>Equipamentos industriais ruidosos, vazamentos de vapor, máquinas pesadas.</v>
      </c>
      <c r="E25" s="107" t="str">
        <f>VLOOKUP(C25,Auxiliar!A:G,7,0)</f>
        <v>Ver. Anexo 2 - Item 2.2.1</v>
      </c>
      <c r="F25" s="63" t="s">
        <v>231</v>
      </c>
      <c r="G25" s="63" t="s">
        <v>238</v>
      </c>
      <c r="H25" s="108" t="str">
        <f>VLOOKUP(C25,Auxiliar!A:J,10,0)</f>
        <v>PCA, Treinamentos, Sinalização, Avaliação dos resultados, para estudo de viabilidade técnica para implantação de novas medidas de controle.</v>
      </c>
      <c r="I25" s="108" t="str">
        <f>VLOOKUP(C25,Auxiliar!A:K,11,0)</f>
        <v xml:space="preserve">Regulagem dos motores
Reaperto de estruturas
Librificação dos rolamentos
</v>
      </c>
      <c r="J25" s="109" t="str">
        <f>VLOOKUP(C25,Auxiliar!A:L,12,0)</f>
        <v>Protetor Auricular 
Tipo Plug,
Tipo  Concha</v>
      </c>
      <c r="K25" s="63"/>
      <c r="L25" s="64"/>
      <c r="M25" s="63"/>
      <c r="N25" s="63"/>
      <c r="O25" s="63" t="s">
        <v>243</v>
      </c>
      <c r="P25" s="107" t="str">
        <f>VLOOKUP(C25,Auxiliar!A:C,3,0)</f>
        <v>Crítica</v>
      </c>
      <c r="Q25" s="110" t="str">
        <f>_xlfn.XLOOKUP(C25&amp;"-"&amp;O25&amp;"-"&amp;P25,Auxiliar!D:D,Auxiliar!E:E,"",0)</f>
        <v>De Atenção</v>
      </c>
      <c r="R25" s="111" t="str">
        <f>VLOOKUP(C25&amp;"-"&amp;O25&amp;"-"&amp;P25,Auxiliar!$D:$F,3,0)</f>
        <v>Monitorar os controles existentes; indicar o uso de EPI por tarefa; Realizar treinamentos frente aos controles recomendados e efeitos dos agentes; Realizar controle de saúde ocupacional; Melhorias devem ser estudadas quando os efeitos a saúde forem agudos.</v>
      </c>
    </row>
    <row r="26" spans="1:18" s="71" customFormat="1" ht="121" customHeight="1" x14ac:dyDescent="0.35">
      <c r="A26" s="73"/>
      <c r="B26" s="106" t="e">
        <f>VLOOKUP(C26,Auxiliar!A:M,13,0)</f>
        <v>#N/A</v>
      </c>
      <c r="C26" s="107"/>
      <c r="D26" s="107" t="e">
        <f>VLOOKUP(C26,Auxiliar!A:I,9,0)</f>
        <v>#N/A</v>
      </c>
      <c r="E26" s="107" t="e">
        <f>VLOOKUP(C26,Auxiliar!A:G,7,0)</f>
        <v>#N/A</v>
      </c>
      <c r="F26" s="63"/>
      <c r="G26" s="63"/>
      <c r="H26" s="108" t="e">
        <f>VLOOKUP(C26,Auxiliar!A:J,10,0)</f>
        <v>#N/A</v>
      </c>
      <c r="I26" s="108" t="e">
        <f>VLOOKUP(C26,Auxiliar!A:K,11,0)</f>
        <v>#N/A</v>
      </c>
      <c r="J26" s="108" t="e">
        <f>VLOOKUP(C26,Auxiliar!A:L,12,0)</f>
        <v>#N/A</v>
      </c>
      <c r="K26" s="63"/>
      <c r="L26" s="63"/>
      <c r="M26" s="63"/>
      <c r="N26" s="63"/>
      <c r="O26" s="63"/>
      <c r="P26" s="107" t="e">
        <f>VLOOKUP(C26,Auxiliar!A:C,3,0)</f>
        <v>#N/A</v>
      </c>
      <c r="Q26" s="110" t="e">
        <f>_xlfn.XLOOKUP(C26&amp;"-"&amp;O26&amp;"-"&amp;P26,Auxiliar!D:D,Auxiliar!E:E,"",0)</f>
        <v>#N/A</v>
      </c>
      <c r="R26" s="111" t="e">
        <f>VLOOKUP(C26&amp;"-"&amp;O26&amp;"-"&amp;P26,Auxiliar!$D:$F,3,0)</f>
        <v>#N/A</v>
      </c>
    </row>
    <row r="27" spans="1:18" s="71" customFormat="1" ht="102" customHeight="1" x14ac:dyDescent="0.35">
      <c r="A27" s="73"/>
      <c r="B27" s="106" t="e">
        <f>VLOOKUP(C27,Auxiliar!A:M,13,0)</f>
        <v>#N/A</v>
      </c>
      <c r="C27" s="107"/>
      <c r="D27" s="107" t="e">
        <f>VLOOKUP(C27,Auxiliar!A:I,9,0)</f>
        <v>#N/A</v>
      </c>
      <c r="E27" s="107" t="e">
        <f>VLOOKUP(C27,Auxiliar!A:G,7,0)</f>
        <v>#N/A</v>
      </c>
      <c r="F27" s="63"/>
      <c r="G27" s="63"/>
      <c r="H27" s="108" t="e">
        <f>VLOOKUP(C27,Auxiliar!A:J,10,0)</f>
        <v>#N/A</v>
      </c>
      <c r="I27" s="108" t="e">
        <f>VLOOKUP(C27,Auxiliar!A:K,11,0)</f>
        <v>#N/A</v>
      </c>
      <c r="J27" s="108" t="e">
        <f>VLOOKUP(C27,Auxiliar!A:L,12,0)</f>
        <v>#N/A</v>
      </c>
      <c r="K27" s="63"/>
      <c r="L27" s="63"/>
      <c r="M27" s="63"/>
      <c r="N27" s="63"/>
      <c r="O27" s="63"/>
      <c r="P27" s="107" t="e">
        <f>VLOOKUP(C27,Auxiliar!A:C,3,0)</f>
        <v>#N/A</v>
      </c>
      <c r="Q27" s="110" t="e">
        <f>_xlfn.XLOOKUP(C27&amp;"-"&amp;O27&amp;"-"&amp;P27,Auxiliar!D:D,Auxiliar!E:E,"",0)</f>
        <v>#N/A</v>
      </c>
      <c r="R27" s="111" t="e">
        <f>VLOOKUP(C27&amp;"-"&amp;O27&amp;"-"&amp;P27,Auxiliar!$D:$F,3,0)</f>
        <v>#N/A</v>
      </c>
    </row>
    <row r="28" spans="1:18" s="71" customFormat="1" ht="102" customHeight="1" x14ac:dyDescent="0.35">
      <c r="A28" s="73"/>
      <c r="B28" s="106" t="e">
        <f>VLOOKUP(C28,Auxiliar!A:M,13,0)</f>
        <v>#N/A</v>
      </c>
      <c r="C28" s="107"/>
      <c r="D28" s="107" t="e">
        <f>VLOOKUP(C28,Auxiliar!A:I,9,0)</f>
        <v>#N/A</v>
      </c>
      <c r="E28" s="107" t="e">
        <f>VLOOKUP(C28,Auxiliar!A:G,7,0)</f>
        <v>#N/A</v>
      </c>
      <c r="F28" s="63"/>
      <c r="G28" s="63"/>
      <c r="H28" s="108" t="e">
        <f>VLOOKUP(C28,Auxiliar!A:J,10,0)</f>
        <v>#N/A</v>
      </c>
      <c r="I28" s="108" t="e">
        <f>VLOOKUP(C28,Auxiliar!A:K,11,0)</f>
        <v>#N/A</v>
      </c>
      <c r="J28" s="108" t="e">
        <f>VLOOKUP(C28,Auxiliar!A:L,12,0)</f>
        <v>#N/A</v>
      </c>
      <c r="K28" s="63"/>
      <c r="L28" s="63"/>
      <c r="M28" s="63"/>
      <c r="N28" s="63"/>
      <c r="O28" s="63"/>
      <c r="P28" s="107" t="e">
        <f>VLOOKUP(C28,Auxiliar!A:C,3,0)</f>
        <v>#N/A</v>
      </c>
      <c r="Q28" s="110" t="e">
        <f>_xlfn.XLOOKUP(C28&amp;"-"&amp;O28&amp;"-"&amp;P28,Auxiliar!D:D,Auxiliar!E:E,"",0)</f>
        <v>#N/A</v>
      </c>
      <c r="R28" s="111" t="e">
        <f>VLOOKUP(C28&amp;"-"&amp;O28&amp;"-"&amp;P28,Auxiliar!$D:$F,3,0)</f>
        <v>#N/A</v>
      </c>
    </row>
    <row r="29" spans="1:18" s="71" customFormat="1" ht="102" customHeight="1" x14ac:dyDescent="0.35">
      <c r="A29" s="73"/>
      <c r="B29" s="106" t="e">
        <f>VLOOKUP(C29,Auxiliar!A:M,13,0)</f>
        <v>#N/A</v>
      </c>
      <c r="C29" s="107"/>
      <c r="D29" s="107" t="e">
        <f>VLOOKUP(C29,Auxiliar!A:I,9,0)</f>
        <v>#N/A</v>
      </c>
      <c r="E29" s="107" t="e">
        <f>VLOOKUP(C29,Auxiliar!A:G,7,0)</f>
        <v>#N/A</v>
      </c>
      <c r="F29" s="63"/>
      <c r="G29" s="63"/>
      <c r="H29" s="108" t="e">
        <f>VLOOKUP(C29,Auxiliar!A:J,10,0)</f>
        <v>#N/A</v>
      </c>
      <c r="I29" s="108" t="e">
        <f>VLOOKUP(C29,Auxiliar!A:K,11,0)</f>
        <v>#N/A</v>
      </c>
      <c r="J29" s="108" t="e">
        <f>VLOOKUP(C29,Auxiliar!A:L,12,0)</f>
        <v>#N/A</v>
      </c>
      <c r="K29" s="63"/>
      <c r="L29" s="63"/>
      <c r="M29" s="63"/>
      <c r="N29" s="63"/>
      <c r="O29" s="63"/>
      <c r="P29" s="107" t="e">
        <f>VLOOKUP(C29,Auxiliar!A:C,3,0)</f>
        <v>#N/A</v>
      </c>
      <c r="Q29" s="110" t="e">
        <f>_xlfn.XLOOKUP(C29&amp;"-"&amp;O29&amp;"-"&amp;P29,Auxiliar!D:D,Auxiliar!E:E,"",0)</f>
        <v>#N/A</v>
      </c>
      <c r="R29" s="111" t="e">
        <f>VLOOKUP(C29&amp;"-"&amp;O29&amp;"-"&amp;P29,Auxiliar!$D:$F,3,0)</f>
        <v>#N/A</v>
      </c>
    </row>
    <row r="30" spans="1:18" s="71" customFormat="1" ht="102" customHeight="1" x14ac:dyDescent="0.35">
      <c r="A30" s="73"/>
      <c r="B30" s="106" t="e">
        <f>VLOOKUP(C30,Auxiliar!A:M,13,0)</f>
        <v>#N/A</v>
      </c>
      <c r="C30" s="107"/>
      <c r="D30" s="107" t="e">
        <f>VLOOKUP(C30,Auxiliar!A:I,9,0)</f>
        <v>#N/A</v>
      </c>
      <c r="E30" s="107" t="e">
        <f>VLOOKUP(C30,Auxiliar!A:G,7,0)</f>
        <v>#N/A</v>
      </c>
      <c r="F30" s="63"/>
      <c r="G30" s="63"/>
      <c r="H30" s="108" t="e">
        <f>VLOOKUP(C30,Auxiliar!A:J,10,0)</f>
        <v>#N/A</v>
      </c>
      <c r="I30" s="108" t="e">
        <f>VLOOKUP(C30,Auxiliar!A:K,11,0)</f>
        <v>#N/A</v>
      </c>
      <c r="J30" s="108" t="e">
        <f>VLOOKUP(C30,Auxiliar!A:L,12,0)</f>
        <v>#N/A</v>
      </c>
      <c r="K30" s="63"/>
      <c r="L30" s="63"/>
      <c r="M30" s="63"/>
      <c r="N30" s="63"/>
      <c r="O30" s="63"/>
      <c r="P30" s="107" t="e">
        <f>VLOOKUP(C30,Auxiliar!A:C,3,0)</f>
        <v>#N/A</v>
      </c>
      <c r="Q30" s="110" t="e">
        <f>_xlfn.XLOOKUP(C30&amp;"-"&amp;O30&amp;"-"&amp;P30,Auxiliar!D:D,Auxiliar!E:E,"",0)</f>
        <v>#N/A</v>
      </c>
      <c r="R30" s="111" t="e">
        <f>VLOOKUP(C30&amp;"-"&amp;O30&amp;"-"&amp;P30,Auxiliar!$D:$F,3,0)</f>
        <v>#N/A</v>
      </c>
    </row>
    <row r="31" spans="1:18" s="71" customFormat="1" ht="102" customHeight="1" x14ac:dyDescent="0.35">
      <c r="A31" s="73"/>
      <c r="B31" s="106" t="e">
        <f>VLOOKUP(C31,Auxiliar!A:M,13,0)</f>
        <v>#N/A</v>
      </c>
      <c r="C31" s="107"/>
      <c r="D31" s="107" t="e">
        <f>VLOOKUP(C31,Auxiliar!A:I,9,0)</f>
        <v>#N/A</v>
      </c>
      <c r="E31" s="107" t="e">
        <f>VLOOKUP(C31,Auxiliar!A:G,7,0)</f>
        <v>#N/A</v>
      </c>
      <c r="F31" s="63"/>
      <c r="G31" s="63"/>
      <c r="H31" s="108" t="e">
        <f>VLOOKUP(C31,Auxiliar!A:J,10,0)</f>
        <v>#N/A</v>
      </c>
      <c r="I31" s="108" t="e">
        <f>VLOOKUP(C31,Auxiliar!A:K,11,0)</f>
        <v>#N/A</v>
      </c>
      <c r="J31" s="108" t="e">
        <f>VLOOKUP(C31,Auxiliar!A:L,12,0)</f>
        <v>#N/A</v>
      </c>
      <c r="K31" s="63"/>
      <c r="L31" s="63"/>
      <c r="M31" s="63"/>
      <c r="N31" s="63"/>
      <c r="O31" s="63"/>
      <c r="P31" s="107" t="e">
        <f>VLOOKUP(C31,Auxiliar!A:C,3,0)</f>
        <v>#N/A</v>
      </c>
      <c r="Q31" s="110" t="e">
        <f>_xlfn.XLOOKUP(C31&amp;"-"&amp;O31&amp;"-"&amp;P31,Auxiliar!D:D,Auxiliar!E:E,"",0)</f>
        <v>#N/A</v>
      </c>
      <c r="R31" s="111" t="e">
        <f>VLOOKUP(C31&amp;"-"&amp;O31&amp;"-"&amp;P31,Auxiliar!$D:$F,3,0)</f>
        <v>#N/A</v>
      </c>
    </row>
    <row r="32" spans="1:18" s="71" customFormat="1" ht="102" customHeight="1" x14ac:dyDescent="0.35">
      <c r="A32" s="73"/>
      <c r="B32" s="106" t="e">
        <f>VLOOKUP(C32,Auxiliar!A:M,13,0)</f>
        <v>#N/A</v>
      </c>
      <c r="C32" s="107"/>
      <c r="D32" s="107" t="e">
        <f>VLOOKUP(C32,Auxiliar!A:I,9,0)</f>
        <v>#N/A</v>
      </c>
      <c r="E32" s="107" t="e">
        <f>VLOOKUP(C32,Auxiliar!A:G,7,0)</f>
        <v>#N/A</v>
      </c>
      <c r="F32" s="63"/>
      <c r="G32" s="63"/>
      <c r="H32" s="108" t="e">
        <f>VLOOKUP(C32,Auxiliar!A:J,10,0)</f>
        <v>#N/A</v>
      </c>
      <c r="I32" s="108" t="e">
        <f>VLOOKUP(C32,Auxiliar!A:K,11,0)</f>
        <v>#N/A</v>
      </c>
      <c r="J32" s="108" t="e">
        <f>VLOOKUP(C32,Auxiliar!A:L,12,0)</f>
        <v>#N/A</v>
      </c>
      <c r="K32" s="63"/>
      <c r="L32" s="63"/>
      <c r="M32" s="63"/>
      <c r="N32" s="63"/>
      <c r="O32" s="63"/>
      <c r="P32" s="107" t="e">
        <f>VLOOKUP(C32,Auxiliar!A:C,3,0)</f>
        <v>#N/A</v>
      </c>
      <c r="Q32" s="110" t="e">
        <f>_xlfn.XLOOKUP(C32&amp;"-"&amp;O32&amp;"-"&amp;P32,Auxiliar!D:D,Auxiliar!E:E,"",0)</f>
        <v>#N/A</v>
      </c>
      <c r="R32" s="111" t="e">
        <f>VLOOKUP(C32&amp;"-"&amp;O32&amp;"-"&amp;P32,Auxiliar!$D:$F,3,0)</f>
        <v>#N/A</v>
      </c>
    </row>
    <row r="33" spans="1:18" s="71" customFormat="1" ht="102" customHeight="1" x14ac:dyDescent="0.35">
      <c r="A33" s="73"/>
      <c r="B33" s="106" t="e">
        <f>VLOOKUP(C33,Auxiliar!A:M,13,0)</f>
        <v>#N/A</v>
      </c>
      <c r="C33" s="107"/>
      <c r="D33" s="107" t="e">
        <f>VLOOKUP(C33,Auxiliar!A:I,9,0)</f>
        <v>#N/A</v>
      </c>
      <c r="E33" s="107" t="e">
        <f>VLOOKUP(C33,Auxiliar!A:G,7,0)</f>
        <v>#N/A</v>
      </c>
      <c r="F33" s="63"/>
      <c r="G33" s="63"/>
      <c r="H33" s="108" t="e">
        <f>VLOOKUP(C33,Auxiliar!A:J,10,0)</f>
        <v>#N/A</v>
      </c>
      <c r="I33" s="108" t="e">
        <f>VLOOKUP(C33,Auxiliar!A:K,11,0)</f>
        <v>#N/A</v>
      </c>
      <c r="J33" s="108" t="e">
        <f>VLOOKUP(C33,Auxiliar!A:L,12,0)</f>
        <v>#N/A</v>
      </c>
      <c r="K33" s="63"/>
      <c r="L33" s="63"/>
      <c r="M33" s="63"/>
      <c r="N33" s="63"/>
      <c r="O33" s="63"/>
      <c r="P33" s="107" t="e">
        <f>VLOOKUP(C33,Auxiliar!A:C,3,0)</f>
        <v>#N/A</v>
      </c>
      <c r="Q33" s="110" t="e">
        <f>_xlfn.XLOOKUP(C33&amp;"-"&amp;O33&amp;"-"&amp;P33,Auxiliar!D:D,Auxiliar!E:E,"",0)</f>
        <v>#N/A</v>
      </c>
      <c r="R33" s="111" t="e">
        <f>VLOOKUP(C33&amp;"-"&amp;O33&amp;"-"&amp;P33,Auxiliar!$D:$F,3,0)</f>
        <v>#N/A</v>
      </c>
    </row>
    <row r="34" spans="1:18" s="71" customFormat="1" ht="102" customHeight="1" x14ac:dyDescent="0.35">
      <c r="A34" s="73"/>
      <c r="B34" s="106" t="e">
        <f>VLOOKUP(C34,Auxiliar!A:M,13,0)</f>
        <v>#N/A</v>
      </c>
      <c r="C34" s="107"/>
      <c r="D34" s="107" t="e">
        <f>VLOOKUP(C34,Auxiliar!A:I,9,0)</f>
        <v>#N/A</v>
      </c>
      <c r="E34" s="107" t="e">
        <f>VLOOKUP(C34,Auxiliar!A:G,7,0)</f>
        <v>#N/A</v>
      </c>
      <c r="F34" s="63"/>
      <c r="G34" s="63"/>
      <c r="H34" s="108" t="e">
        <f>VLOOKUP(C34,Auxiliar!A:J,10,0)</f>
        <v>#N/A</v>
      </c>
      <c r="I34" s="108" t="e">
        <f>VLOOKUP(C34,Auxiliar!A:K,11,0)</f>
        <v>#N/A</v>
      </c>
      <c r="J34" s="108" t="e">
        <f>VLOOKUP(C34,Auxiliar!A:L,12,0)</f>
        <v>#N/A</v>
      </c>
      <c r="K34" s="63"/>
      <c r="L34" s="63"/>
      <c r="M34" s="63"/>
      <c r="N34" s="63"/>
      <c r="O34" s="63"/>
      <c r="P34" s="107" t="e">
        <f>VLOOKUP(C34,Auxiliar!A:C,3,0)</f>
        <v>#N/A</v>
      </c>
      <c r="Q34" s="110" t="e">
        <f>_xlfn.XLOOKUP(C34&amp;"-"&amp;O34&amp;"-"&amp;P34,Auxiliar!D:D,Auxiliar!E:E,"",0)</f>
        <v>#N/A</v>
      </c>
      <c r="R34" s="111" t="e">
        <f>VLOOKUP(C34&amp;"-"&amp;O34&amp;"-"&amp;P34,Auxiliar!$D:$F,3,0)</f>
        <v>#N/A</v>
      </c>
    </row>
    <row r="35" spans="1:18" s="71" customFormat="1" ht="102" customHeight="1" x14ac:dyDescent="0.35">
      <c r="A35" s="73"/>
      <c r="B35" s="106" t="e">
        <f>VLOOKUP(C35,Auxiliar!A:M,13,0)</f>
        <v>#N/A</v>
      </c>
      <c r="C35" s="107"/>
      <c r="D35" s="107" t="e">
        <f>VLOOKUP(C35,Auxiliar!A:I,9,0)</f>
        <v>#N/A</v>
      </c>
      <c r="E35" s="107" t="e">
        <f>VLOOKUP(C35,Auxiliar!A:G,7,0)</f>
        <v>#N/A</v>
      </c>
      <c r="F35" s="63"/>
      <c r="G35" s="63"/>
      <c r="H35" s="108" t="e">
        <f>VLOOKUP(C35,Auxiliar!A:J,10,0)</f>
        <v>#N/A</v>
      </c>
      <c r="I35" s="108" t="e">
        <f>VLOOKUP(C35,Auxiliar!A:K,11,0)</f>
        <v>#N/A</v>
      </c>
      <c r="J35" s="108" t="e">
        <f>VLOOKUP(C35,Auxiliar!A:L,12,0)</f>
        <v>#N/A</v>
      </c>
      <c r="K35" s="63"/>
      <c r="L35" s="63"/>
      <c r="M35" s="63"/>
      <c r="N35" s="63"/>
      <c r="O35" s="63"/>
      <c r="P35" s="107" t="e">
        <f>VLOOKUP(C35,Auxiliar!A:C,3,0)</f>
        <v>#N/A</v>
      </c>
      <c r="Q35" s="110" t="e">
        <f>_xlfn.XLOOKUP(C35&amp;"-"&amp;O35&amp;"-"&amp;P35,Auxiliar!D:D,Auxiliar!E:E,"",0)</f>
        <v>#N/A</v>
      </c>
      <c r="R35" s="111" t="e">
        <f>VLOOKUP(C35&amp;"-"&amp;O35&amp;"-"&amp;P35,Auxiliar!$D:$F,3,0)</f>
        <v>#N/A</v>
      </c>
    </row>
    <row r="36" spans="1:18" s="71" customFormat="1" ht="102" customHeight="1" x14ac:dyDescent="0.35">
      <c r="A36" s="73"/>
      <c r="B36" s="106" t="e">
        <f>VLOOKUP(C36,Auxiliar!A:M,13,0)</f>
        <v>#N/A</v>
      </c>
      <c r="C36" s="107"/>
      <c r="D36" s="107" t="e">
        <f>VLOOKUP(C36,Auxiliar!A:I,9,0)</f>
        <v>#N/A</v>
      </c>
      <c r="E36" s="107" t="e">
        <f>VLOOKUP(C36,Auxiliar!A:G,7,0)</f>
        <v>#N/A</v>
      </c>
      <c r="F36" s="63"/>
      <c r="G36" s="63"/>
      <c r="H36" s="108" t="e">
        <f>VLOOKUP(C36,Auxiliar!A:J,10,0)</f>
        <v>#N/A</v>
      </c>
      <c r="I36" s="108" t="e">
        <f>VLOOKUP(C36,Auxiliar!A:K,11,0)</f>
        <v>#N/A</v>
      </c>
      <c r="J36" s="108" t="e">
        <f>VLOOKUP(C36,Auxiliar!A:L,12,0)</f>
        <v>#N/A</v>
      </c>
      <c r="K36" s="63"/>
      <c r="L36" s="63"/>
      <c r="M36" s="63"/>
      <c r="N36" s="63"/>
      <c r="O36" s="63"/>
      <c r="P36" s="107" t="e">
        <f>VLOOKUP(C36,Auxiliar!A:C,3,0)</f>
        <v>#N/A</v>
      </c>
      <c r="Q36" s="110" t="e">
        <f>_xlfn.XLOOKUP(C36&amp;"-"&amp;O36&amp;"-"&amp;P36,Auxiliar!D:D,Auxiliar!E:E,"",0)</f>
        <v>#N/A</v>
      </c>
      <c r="R36" s="111" t="e">
        <f>VLOOKUP(C36&amp;"-"&amp;O36&amp;"-"&amp;P36,Auxiliar!$D:$F,3,0)</f>
        <v>#N/A</v>
      </c>
    </row>
    <row r="37" spans="1:18" s="71" customFormat="1" ht="102" customHeight="1" x14ac:dyDescent="0.35">
      <c r="A37" s="73"/>
      <c r="B37" s="106" t="e">
        <f>VLOOKUP(C37,Auxiliar!A:M,13,0)</f>
        <v>#N/A</v>
      </c>
      <c r="C37" s="107"/>
      <c r="D37" s="107" t="e">
        <f>VLOOKUP(C37,Auxiliar!A:I,9,0)</f>
        <v>#N/A</v>
      </c>
      <c r="E37" s="107" t="e">
        <f>VLOOKUP(C37,Auxiliar!A:G,7,0)</f>
        <v>#N/A</v>
      </c>
      <c r="F37" s="63"/>
      <c r="G37" s="63"/>
      <c r="H37" s="108" t="e">
        <f>VLOOKUP(C37,Auxiliar!A:J,10,0)</f>
        <v>#N/A</v>
      </c>
      <c r="I37" s="108" t="e">
        <f>VLOOKUP(C37,Auxiliar!A:K,11,0)</f>
        <v>#N/A</v>
      </c>
      <c r="J37" s="108" t="e">
        <f>VLOOKUP(C37,Auxiliar!A:L,12,0)</f>
        <v>#N/A</v>
      </c>
      <c r="K37" s="63"/>
      <c r="L37" s="63"/>
      <c r="M37" s="63"/>
      <c r="N37" s="63"/>
      <c r="O37" s="63"/>
      <c r="P37" s="107" t="e">
        <f>VLOOKUP(C37,Auxiliar!A:C,3,0)</f>
        <v>#N/A</v>
      </c>
      <c r="Q37" s="110" t="e">
        <f>_xlfn.XLOOKUP(C37&amp;"-"&amp;O37&amp;"-"&amp;P37,Auxiliar!D:D,Auxiliar!E:E,"",0)</f>
        <v>#N/A</v>
      </c>
      <c r="R37" s="111" t="e">
        <f>VLOOKUP(C37&amp;"-"&amp;O37&amp;"-"&amp;P37,Auxiliar!$D:$F,3,0)</f>
        <v>#N/A</v>
      </c>
    </row>
    <row r="38" spans="1:18" s="71" customFormat="1" ht="102" customHeight="1" x14ac:dyDescent="0.35">
      <c r="A38" s="73"/>
      <c r="B38" s="106" t="e">
        <f>VLOOKUP(C38,Auxiliar!A:M,13,0)</f>
        <v>#N/A</v>
      </c>
      <c r="C38" s="107"/>
      <c r="D38" s="107" t="e">
        <f>VLOOKUP(C38,Auxiliar!A:I,9,0)</f>
        <v>#N/A</v>
      </c>
      <c r="E38" s="107" t="e">
        <f>VLOOKUP(C38,Auxiliar!A:G,7,0)</f>
        <v>#N/A</v>
      </c>
      <c r="F38" s="63"/>
      <c r="G38" s="63"/>
      <c r="H38" s="108" t="e">
        <f>VLOOKUP(C38,Auxiliar!A:J,10,0)</f>
        <v>#N/A</v>
      </c>
      <c r="I38" s="108" t="e">
        <f>VLOOKUP(C38,Auxiliar!A:K,11,0)</f>
        <v>#N/A</v>
      </c>
      <c r="J38" s="108" t="e">
        <f>VLOOKUP(C38,Auxiliar!A:L,12,0)</f>
        <v>#N/A</v>
      </c>
      <c r="K38" s="63"/>
      <c r="L38" s="63"/>
      <c r="M38" s="63"/>
      <c r="N38" s="63"/>
      <c r="O38" s="63"/>
      <c r="P38" s="107" t="e">
        <f>VLOOKUP(C38,Auxiliar!A:C,3,0)</f>
        <v>#N/A</v>
      </c>
      <c r="Q38" s="110" t="e">
        <f>_xlfn.XLOOKUP(C38&amp;"-"&amp;O38&amp;"-"&amp;P38,Auxiliar!D:D,Auxiliar!E:E,"",0)</f>
        <v>#N/A</v>
      </c>
      <c r="R38" s="111" t="e">
        <f>VLOOKUP(C38&amp;"-"&amp;O38&amp;"-"&amp;P38,Auxiliar!$D:$F,3,0)</f>
        <v>#N/A</v>
      </c>
    </row>
    <row r="39" spans="1:18" s="71" customFormat="1" ht="102" customHeight="1" x14ac:dyDescent="0.35">
      <c r="A39" s="73"/>
      <c r="B39" s="106" t="e">
        <f>VLOOKUP(C39,Auxiliar!A:M,13,0)</f>
        <v>#N/A</v>
      </c>
      <c r="C39" s="107"/>
      <c r="D39" s="107" t="e">
        <f>VLOOKUP(C39,Auxiliar!A:I,9,0)</f>
        <v>#N/A</v>
      </c>
      <c r="E39" s="107" t="e">
        <f>VLOOKUP(C39,Auxiliar!A:G,7,0)</f>
        <v>#N/A</v>
      </c>
      <c r="F39" s="63"/>
      <c r="G39" s="63"/>
      <c r="H39" s="108" t="e">
        <f>VLOOKUP(C39,Auxiliar!A:J,10,0)</f>
        <v>#N/A</v>
      </c>
      <c r="I39" s="108" t="e">
        <f>VLOOKUP(C39,Auxiliar!A:K,11,0)</f>
        <v>#N/A</v>
      </c>
      <c r="J39" s="108" t="e">
        <f>VLOOKUP(C39,Auxiliar!A:L,12,0)</f>
        <v>#N/A</v>
      </c>
      <c r="K39" s="63"/>
      <c r="L39" s="63"/>
      <c r="M39" s="63"/>
      <c r="N39" s="63"/>
      <c r="O39" s="63"/>
      <c r="P39" s="107" t="e">
        <f>VLOOKUP(C39,Auxiliar!A:C,3,0)</f>
        <v>#N/A</v>
      </c>
      <c r="Q39" s="110" t="e">
        <f>_xlfn.XLOOKUP(C39&amp;"-"&amp;O39&amp;"-"&amp;P39,Auxiliar!D:D,Auxiliar!E:E,"",0)</f>
        <v>#N/A</v>
      </c>
      <c r="R39" s="111" t="e">
        <f>VLOOKUP(C39&amp;"-"&amp;O39&amp;"-"&amp;P39,Auxiliar!$D:$F,3,0)</f>
        <v>#N/A</v>
      </c>
    </row>
    <row r="40" spans="1:18" s="71" customFormat="1" ht="102" customHeight="1" x14ac:dyDescent="0.35">
      <c r="A40" s="73"/>
      <c r="B40" s="106" t="e">
        <f>VLOOKUP(C40,Auxiliar!A:M,13,0)</f>
        <v>#N/A</v>
      </c>
      <c r="C40" s="107"/>
      <c r="D40" s="107" t="e">
        <f>VLOOKUP(C40,Auxiliar!A:I,9,0)</f>
        <v>#N/A</v>
      </c>
      <c r="E40" s="107" t="e">
        <f>VLOOKUP(C40,Auxiliar!A:G,7,0)</f>
        <v>#N/A</v>
      </c>
      <c r="F40" s="63"/>
      <c r="G40" s="63"/>
      <c r="H40" s="108" t="e">
        <f>VLOOKUP(C40,Auxiliar!A:J,10,0)</f>
        <v>#N/A</v>
      </c>
      <c r="I40" s="108" t="e">
        <f>VLOOKUP(C40,Auxiliar!A:K,11,0)</f>
        <v>#N/A</v>
      </c>
      <c r="J40" s="108" t="e">
        <f>VLOOKUP(C40,Auxiliar!A:L,12,0)</f>
        <v>#N/A</v>
      </c>
      <c r="K40" s="63"/>
      <c r="L40" s="63"/>
      <c r="M40" s="63"/>
      <c r="N40" s="63"/>
      <c r="O40" s="63"/>
      <c r="P40" s="107" t="e">
        <f>VLOOKUP(C40,Auxiliar!A:C,3,0)</f>
        <v>#N/A</v>
      </c>
      <c r="Q40" s="110" t="e">
        <f>_xlfn.XLOOKUP(C40&amp;"-"&amp;O40&amp;"-"&amp;P40,Auxiliar!D:D,Auxiliar!E:E,"",0)</f>
        <v>#N/A</v>
      </c>
      <c r="R40" s="111" t="e">
        <f>VLOOKUP(C40&amp;"-"&amp;O40&amp;"-"&amp;P40,Auxiliar!$D:$F,3,0)</f>
        <v>#N/A</v>
      </c>
    </row>
    <row r="41" spans="1:18" s="71" customFormat="1" ht="102" customHeight="1" x14ac:dyDescent="0.35">
      <c r="A41" s="73"/>
      <c r="B41" s="106" t="e">
        <f>VLOOKUP(C41,Auxiliar!A:M,13,0)</f>
        <v>#N/A</v>
      </c>
      <c r="C41" s="107"/>
      <c r="D41" s="107" t="e">
        <f>VLOOKUP(C41,Auxiliar!A:I,9,0)</f>
        <v>#N/A</v>
      </c>
      <c r="E41" s="107" t="e">
        <f>VLOOKUP(C41,Auxiliar!A:G,7,0)</f>
        <v>#N/A</v>
      </c>
      <c r="F41" s="63"/>
      <c r="G41" s="63"/>
      <c r="H41" s="108" t="e">
        <f>VLOOKUP(C41,Auxiliar!A:J,10,0)</f>
        <v>#N/A</v>
      </c>
      <c r="I41" s="108" t="e">
        <f>VLOOKUP(C41,Auxiliar!A:K,11,0)</f>
        <v>#N/A</v>
      </c>
      <c r="J41" s="108" t="e">
        <f>VLOOKUP(C41,Auxiliar!A:L,12,0)</f>
        <v>#N/A</v>
      </c>
      <c r="K41" s="63"/>
      <c r="L41" s="63"/>
      <c r="M41" s="63"/>
      <c r="N41" s="63"/>
      <c r="O41" s="63"/>
      <c r="P41" s="107" t="e">
        <f>VLOOKUP(C41,Auxiliar!A:C,3,0)</f>
        <v>#N/A</v>
      </c>
      <c r="Q41" s="110" t="e">
        <f>_xlfn.XLOOKUP(C41&amp;"-"&amp;O41&amp;"-"&amp;P41,Auxiliar!D:D,Auxiliar!E:E,"",0)</f>
        <v>#N/A</v>
      </c>
      <c r="R41" s="111" t="e">
        <f>VLOOKUP(C41&amp;"-"&amp;O41&amp;"-"&amp;P41,Auxiliar!$D:$F,3,0)</f>
        <v>#N/A</v>
      </c>
    </row>
    <row r="42" spans="1:18" s="71" customFormat="1" ht="102" customHeight="1" x14ac:dyDescent="0.35">
      <c r="A42" s="73"/>
      <c r="B42" s="106" t="e">
        <f>VLOOKUP(C42,Auxiliar!A:M,13,0)</f>
        <v>#N/A</v>
      </c>
      <c r="C42" s="107"/>
      <c r="D42" s="107" t="e">
        <f>VLOOKUP(C42,Auxiliar!A:I,9,0)</f>
        <v>#N/A</v>
      </c>
      <c r="E42" s="107" t="e">
        <f>VLOOKUP(C42,Auxiliar!A:G,7,0)</f>
        <v>#N/A</v>
      </c>
      <c r="F42" s="63"/>
      <c r="G42" s="63"/>
      <c r="H42" s="108" t="e">
        <f>VLOOKUP(C42,Auxiliar!A:J,10,0)</f>
        <v>#N/A</v>
      </c>
      <c r="I42" s="108" t="e">
        <f>VLOOKUP(C42,Auxiliar!A:K,11,0)</f>
        <v>#N/A</v>
      </c>
      <c r="J42" s="108" t="e">
        <f>VLOOKUP(C42,Auxiliar!A:L,12,0)</f>
        <v>#N/A</v>
      </c>
      <c r="K42" s="63"/>
      <c r="L42" s="63"/>
      <c r="M42" s="63"/>
      <c r="N42" s="63"/>
      <c r="O42" s="63"/>
      <c r="P42" s="107" t="e">
        <f>VLOOKUP(C42,Auxiliar!A:C,3,0)</f>
        <v>#N/A</v>
      </c>
      <c r="Q42" s="110" t="e">
        <f>_xlfn.XLOOKUP(C42&amp;"-"&amp;O42&amp;"-"&amp;P42,Auxiliar!D:D,Auxiliar!E:E,"",0)</f>
        <v>#N/A</v>
      </c>
      <c r="R42" s="111" t="e">
        <f>VLOOKUP(C42&amp;"-"&amp;O42&amp;"-"&amp;P42,Auxiliar!$D:$F,3,0)</f>
        <v>#N/A</v>
      </c>
    </row>
    <row r="43" spans="1:18" s="71" customFormat="1" ht="102" customHeight="1" x14ac:dyDescent="0.35">
      <c r="A43" s="73"/>
      <c r="B43" s="106" t="e">
        <f>VLOOKUP(C43,Auxiliar!A:M,13,0)</f>
        <v>#N/A</v>
      </c>
      <c r="C43" s="107"/>
      <c r="D43" s="107" t="e">
        <f>VLOOKUP(C43,Auxiliar!A:I,9,0)</f>
        <v>#N/A</v>
      </c>
      <c r="E43" s="107" t="e">
        <f>VLOOKUP(C43,Auxiliar!A:G,7,0)</f>
        <v>#N/A</v>
      </c>
      <c r="F43" s="63"/>
      <c r="G43" s="63"/>
      <c r="H43" s="108" t="e">
        <f>VLOOKUP(C43,Auxiliar!A:J,10,0)</f>
        <v>#N/A</v>
      </c>
      <c r="I43" s="108" t="e">
        <f>VLOOKUP(C43,Auxiliar!A:K,11,0)</f>
        <v>#N/A</v>
      </c>
      <c r="J43" s="108" t="e">
        <f>VLOOKUP(C43,Auxiliar!A:L,12,0)</f>
        <v>#N/A</v>
      </c>
      <c r="K43" s="63"/>
      <c r="L43" s="63"/>
      <c r="M43" s="63"/>
      <c r="N43" s="63"/>
      <c r="O43" s="63"/>
      <c r="P43" s="107" t="e">
        <f>VLOOKUP(C43,Auxiliar!A:C,3,0)</f>
        <v>#N/A</v>
      </c>
      <c r="Q43" s="110" t="e">
        <f>_xlfn.XLOOKUP(C43&amp;"-"&amp;O43&amp;"-"&amp;P43,Auxiliar!D:D,Auxiliar!E:E,"",0)</f>
        <v>#N/A</v>
      </c>
      <c r="R43" s="111" t="e">
        <f>VLOOKUP(C43&amp;"-"&amp;O43&amp;"-"&amp;P43,Auxiliar!$D:$F,3,0)</f>
        <v>#N/A</v>
      </c>
    </row>
    <row r="44" spans="1:18" s="71" customFormat="1" ht="102" customHeight="1" x14ac:dyDescent="0.35">
      <c r="A44" s="73"/>
      <c r="B44" s="106" t="e">
        <f>VLOOKUP(C44,Auxiliar!A:M,13,0)</f>
        <v>#N/A</v>
      </c>
      <c r="C44" s="107"/>
      <c r="D44" s="107" t="e">
        <f>VLOOKUP(C44,Auxiliar!A:I,9,0)</f>
        <v>#N/A</v>
      </c>
      <c r="E44" s="107" t="e">
        <f>VLOOKUP(C44,Auxiliar!A:G,7,0)</f>
        <v>#N/A</v>
      </c>
      <c r="F44" s="63"/>
      <c r="G44" s="63"/>
      <c r="H44" s="108" t="e">
        <f>VLOOKUP(C44,Auxiliar!A:J,10,0)</f>
        <v>#N/A</v>
      </c>
      <c r="I44" s="108" t="e">
        <f>VLOOKUP(C44,Auxiliar!A:K,11,0)</f>
        <v>#N/A</v>
      </c>
      <c r="J44" s="108" t="e">
        <f>VLOOKUP(C44,Auxiliar!A:L,12,0)</f>
        <v>#N/A</v>
      </c>
      <c r="K44" s="63"/>
      <c r="L44" s="63"/>
      <c r="M44" s="63"/>
      <c r="N44" s="63"/>
      <c r="O44" s="63"/>
      <c r="P44" s="107" t="e">
        <f>VLOOKUP(C44,Auxiliar!A:C,3,0)</f>
        <v>#N/A</v>
      </c>
      <c r="Q44" s="110" t="e">
        <f>_xlfn.XLOOKUP(C44&amp;"-"&amp;O44&amp;"-"&amp;P44,Auxiliar!D:D,Auxiliar!E:E,"",0)</f>
        <v>#N/A</v>
      </c>
      <c r="R44" s="111" t="e">
        <f>VLOOKUP(C44&amp;"-"&amp;O44&amp;"-"&amp;P44,Auxiliar!$D:$F,3,0)</f>
        <v>#N/A</v>
      </c>
    </row>
    <row r="45" spans="1:18" s="71" customFormat="1" ht="102" customHeight="1" x14ac:dyDescent="0.35">
      <c r="A45" s="73"/>
      <c r="B45" s="106" t="e">
        <f>VLOOKUP(C45,Auxiliar!A:M,13,0)</f>
        <v>#N/A</v>
      </c>
      <c r="C45" s="107"/>
      <c r="D45" s="107" t="e">
        <f>VLOOKUP(C45,Auxiliar!A:I,9,0)</f>
        <v>#N/A</v>
      </c>
      <c r="E45" s="107" t="e">
        <f>VLOOKUP(C45,Auxiliar!A:G,7,0)</f>
        <v>#N/A</v>
      </c>
      <c r="F45" s="63"/>
      <c r="G45" s="63"/>
      <c r="H45" s="108" t="e">
        <f>VLOOKUP(C45,Auxiliar!A:J,10,0)</f>
        <v>#N/A</v>
      </c>
      <c r="I45" s="108" t="e">
        <f>VLOOKUP(C45,Auxiliar!A:K,11,0)</f>
        <v>#N/A</v>
      </c>
      <c r="J45" s="108" t="e">
        <f>VLOOKUP(C45,Auxiliar!A:L,12,0)</f>
        <v>#N/A</v>
      </c>
      <c r="K45" s="63"/>
      <c r="L45" s="63"/>
      <c r="M45" s="63"/>
      <c r="N45" s="63"/>
      <c r="O45" s="63"/>
      <c r="P45" s="107" t="e">
        <f>VLOOKUP(C45,Auxiliar!A:C,3,0)</f>
        <v>#N/A</v>
      </c>
      <c r="Q45" s="110" t="e">
        <f>_xlfn.XLOOKUP(C45&amp;"-"&amp;O45&amp;"-"&amp;P45,Auxiliar!D:D,Auxiliar!E:E,"",0)</f>
        <v>#N/A</v>
      </c>
      <c r="R45" s="111" t="e">
        <f>VLOOKUP(C45&amp;"-"&amp;O45&amp;"-"&amp;P45,Auxiliar!$D:$F,3,0)</f>
        <v>#N/A</v>
      </c>
    </row>
    <row r="46" spans="1:18" s="71" customFormat="1" ht="102" customHeight="1" x14ac:dyDescent="0.35">
      <c r="A46" s="73"/>
      <c r="B46" s="106" t="e">
        <f>VLOOKUP(C46,Auxiliar!A:M,13,0)</f>
        <v>#N/A</v>
      </c>
      <c r="C46" s="107"/>
      <c r="D46" s="107" t="e">
        <f>VLOOKUP(C46,Auxiliar!A:I,9,0)</f>
        <v>#N/A</v>
      </c>
      <c r="E46" s="107" t="e">
        <f>VLOOKUP(C46,Auxiliar!A:G,7,0)</f>
        <v>#N/A</v>
      </c>
      <c r="F46" s="63"/>
      <c r="G46" s="63"/>
      <c r="H46" s="108" t="e">
        <f>VLOOKUP(C46,Auxiliar!A:J,10,0)</f>
        <v>#N/A</v>
      </c>
      <c r="I46" s="108" t="e">
        <f>VLOOKUP(C46,Auxiliar!A:K,11,0)</f>
        <v>#N/A</v>
      </c>
      <c r="J46" s="108" t="e">
        <f>VLOOKUP(C46,Auxiliar!A:L,12,0)</f>
        <v>#N/A</v>
      </c>
      <c r="K46" s="63"/>
      <c r="L46" s="63"/>
      <c r="M46" s="63"/>
      <c r="N46" s="63"/>
      <c r="O46" s="63"/>
      <c r="P46" s="107" t="e">
        <f>VLOOKUP(C46,Auxiliar!A:C,3,0)</f>
        <v>#N/A</v>
      </c>
      <c r="Q46" s="110" t="e">
        <f>_xlfn.XLOOKUP(C46&amp;"-"&amp;O46&amp;"-"&amp;P46,Auxiliar!D:D,Auxiliar!E:E,"",0)</f>
        <v>#N/A</v>
      </c>
      <c r="R46" s="111" t="e">
        <f>VLOOKUP(C46&amp;"-"&amp;O46&amp;"-"&amp;P46,Auxiliar!$D:$F,3,0)</f>
        <v>#N/A</v>
      </c>
    </row>
    <row r="47" spans="1:18" s="71" customFormat="1" ht="102" customHeight="1" x14ac:dyDescent="0.35">
      <c r="A47" s="73"/>
      <c r="B47" s="106" t="e">
        <f>VLOOKUP(C47,Auxiliar!A:M,13,0)</f>
        <v>#N/A</v>
      </c>
      <c r="C47" s="107"/>
      <c r="D47" s="107" t="e">
        <f>VLOOKUP(C47,Auxiliar!A:I,9,0)</f>
        <v>#N/A</v>
      </c>
      <c r="E47" s="107" t="e">
        <f>VLOOKUP(C47,Auxiliar!A:G,7,0)</f>
        <v>#N/A</v>
      </c>
      <c r="F47" s="63"/>
      <c r="G47" s="63"/>
      <c r="H47" s="108" t="e">
        <f>VLOOKUP(C47,Auxiliar!A:J,10,0)</f>
        <v>#N/A</v>
      </c>
      <c r="I47" s="108" t="e">
        <f>VLOOKUP(C47,Auxiliar!A:K,11,0)</f>
        <v>#N/A</v>
      </c>
      <c r="J47" s="108" t="e">
        <f>VLOOKUP(C47,Auxiliar!A:L,12,0)</f>
        <v>#N/A</v>
      </c>
      <c r="K47" s="63"/>
      <c r="L47" s="63"/>
      <c r="M47" s="63"/>
      <c r="N47" s="63"/>
      <c r="O47" s="63"/>
      <c r="P47" s="107" t="e">
        <f>VLOOKUP(C47,Auxiliar!A:C,3,0)</f>
        <v>#N/A</v>
      </c>
      <c r="Q47" s="110" t="e">
        <f>_xlfn.XLOOKUP(C47&amp;"-"&amp;O47&amp;"-"&amp;P47,Auxiliar!D:D,Auxiliar!E:E,"",0)</f>
        <v>#N/A</v>
      </c>
      <c r="R47" s="111" t="e">
        <f>VLOOKUP(C47&amp;"-"&amp;O47&amp;"-"&amp;P47,Auxiliar!$D:$F,3,0)</f>
        <v>#N/A</v>
      </c>
    </row>
    <row r="48" spans="1:18" s="71" customFormat="1" ht="102" customHeight="1" x14ac:dyDescent="0.35">
      <c r="A48" s="73"/>
      <c r="B48" s="106" t="e">
        <f>VLOOKUP(C48,Auxiliar!A:M,13,0)</f>
        <v>#N/A</v>
      </c>
      <c r="C48" s="107"/>
      <c r="D48" s="107" t="e">
        <f>VLOOKUP(C48,Auxiliar!A:I,9,0)</f>
        <v>#N/A</v>
      </c>
      <c r="E48" s="107" t="e">
        <f>VLOOKUP(C48,Auxiliar!A:G,7,0)</f>
        <v>#N/A</v>
      </c>
      <c r="F48" s="63"/>
      <c r="G48" s="63"/>
      <c r="H48" s="108" t="e">
        <f>VLOOKUP(C48,Auxiliar!A:J,10,0)</f>
        <v>#N/A</v>
      </c>
      <c r="I48" s="108" t="e">
        <f>VLOOKUP(C48,Auxiliar!A:K,11,0)</f>
        <v>#N/A</v>
      </c>
      <c r="J48" s="108" t="e">
        <f>VLOOKUP(C48,Auxiliar!A:L,12,0)</f>
        <v>#N/A</v>
      </c>
      <c r="K48" s="63"/>
      <c r="L48" s="63"/>
      <c r="M48" s="63"/>
      <c r="N48" s="63"/>
      <c r="O48" s="63"/>
      <c r="P48" s="107" t="e">
        <f>VLOOKUP(C48,Auxiliar!A:C,3,0)</f>
        <v>#N/A</v>
      </c>
      <c r="Q48" s="110" t="e">
        <f>_xlfn.XLOOKUP(C48&amp;"-"&amp;O48&amp;"-"&amp;P48,Auxiliar!D:D,Auxiliar!E:E,"",0)</f>
        <v>#N/A</v>
      </c>
      <c r="R48" s="111" t="e">
        <f>VLOOKUP(C48&amp;"-"&amp;O48&amp;"-"&amp;P48,Auxiliar!$D:$F,3,0)</f>
        <v>#N/A</v>
      </c>
    </row>
    <row r="49" spans="1:18" s="71" customFormat="1" ht="102" customHeight="1" x14ac:dyDescent="0.35">
      <c r="A49" s="73"/>
      <c r="B49" s="106" t="e">
        <f>VLOOKUP(C49,Auxiliar!A:M,13,0)</f>
        <v>#N/A</v>
      </c>
      <c r="C49" s="107"/>
      <c r="D49" s="107" t="e">
        <f>VLOOKUP(C49,Auxiliar!A:I,9,0)</f>
        <v>#N/A</v>
      </c>
      <c r="E49" s="107" t="e">
        <f>VLOOKUP(C49,Auxiliar!A:G,7,0)</f>
        <v>#N/A</v>
      </c>
      <c r="F49" s="63"/>
      <c r="G49" s="63"/>
      <c r="H49" s="108" t="e">
        <f>VLOOKUP(C49,Auxiliar!A:J,10,0)</f>
        <v>#N/A</v>
      </c>
      <c r="I49" s="108" t="e">
        <f>VLOOKUP(C49,Auxiliar!A:K,11,0)</f>
        <v>#N/A</v>
      </c>
      <c r="J49" s="108" t="e">
        <f>VLOOKUP(C49,Auxiliar!A:L,12,0)</f>
        <v>#N/A</v>
      </c>
      <c r="K49" s="63"/>
      <c r="L49" s="63"/>
      <c r="M49" s="63"/>
      <c r="N49" s="63"/>
      <c r="O49" s="63"/>
      <c r="P49" s="107" t="e">
        <f>VLOOKUP(C49,Auxiliar!A:C,3,0)</f>
        <v>#N/A</v>
      </c>
      <c r="Q49" s="110" t="e">
        <f>_xlfn.XLOOKUP(C49&amp;"-"&amp;O49&amp;"-"&amp;P49,Auxiliar!D:D,Auxiliar!E:E,"",0)</f>
        <v>#N/A</v>
      </c>
      <c r="R49" s="111" t="e">
        <f>VLOOKUP(C49&amp;"-"&amp;O49&amp;"-"&amp;P49,Auxiliar!$D:$F,3,0)</f>
        <v>#N/A</v>
      </c>
    </row>
    <row r="50" spans="1:18" s="71" customFormat="1" ht="102" customHeight="1" x14ac:dyDescent="0.35">
      <c r="A50" s="73"/>
      <c r="B50" s="106" t="e">
        <f>VLOOKUP(C50,Auxiliar!A:M,13,0)</f>
        <v>#N/A</v>
      </c>
      <c r="C50" s="107"/>
      <c r="D50" s="107" t="e">
        <f>VLOOKUP(C50,Auxiliar!A:I,9,0)</f>
        <v>#N/A</v>
      </c>
      <c r="E50" s="107" t="e">
        <f>VLOOKUP(C50,Auxiliar!A:G,7,0)</f>
        <v>#N/A</v>
      </c>
      <c r="F50" s="63"/>
      <c r="G50" s="63"/>
      <c r="H50" s="108" t="e">
        <f>VLOOKUP(C50,Auxiliar!A:J,10,0)</f>
        <v>#N/A</v>
      </c>
      <c r="I50" s="108" t="e">
        <f>VLOOKUP(C50,Auxiliar!A:K,11,0)</f>
        <v>#N/A</v>
      </c>
      <c r="J50" s="108" t="e">
        <f>VLOOKUP(C50,Auxiliar!A:L,12,0)</f>
        <v>#N/A</v>
      </c>
      <c r="K50" s="63"/>
      <c r="L50" s="63"/>
      <c r="M50" s="63"/>
      <c r="N50" s="63"/>
      <c r="O50" s="63"/>
      <c r="P50" s="107" t="e">
        <f>VLOOKUP(C50,Auxiliar!A:C,3,0)</f>
        <v>#N/A</v>
      </c>
      <c r="Q50" s="110" t="e">
        <f>_xlfn.XLOOKUP(C50&amp;"-"&amp;O50&amp;"-"&amp;P50,Auxiliar!D:D,Auxiliar!E:E,"",0)</f>
        <v>#N/A</v>
      </c>
      <c r="R50" s="111" t="e">
        <f>VLOOKUP(C50&amp;"-"&amp;O50&amp;"-"&amp;P50,Auxiliar!$D:$F,3,0)</f>
        <v>#N/A</v>
      </c>
    </row>
    <row r="51" spans="1:18" s="71" customFormat="1" ht="102" customHeight="1" x14ac:dyDescent="0.35">
      <c r="A51" s="73"/>
      <c r="B51" s="106" t="e">
        <f>VLOOKUP(C51,Auxiliar!A:M,13,0)</f>
        <v>#N/A</v>
      </c>
      <c r="C51" s="107"/>
      <c r="D51" s="107" t="e">
        <f>VLOOKUP(C51,Auxiliar!A:I,9,0)</f>
        <v>#N/A</v>
      </c>
      <c r="E51" s="107" t="e">
        <f>VLOOKUP(C51,Auxiliar!A:G,7,0)</f>
        <v>#N/A</v>
      </c>
      <c r="F51" s="63"/>
      <c r="G51" s="63"/>
      <c r="H51" s="108" t="e">
        <f>VLOOKUP(C51,Auxiliar!A:J,10,0)</f>
        <v>#N/A</v>
      </c>
      <c r="I51" s="108" t="e">
        <f>VLOOKUP(C51,Auxiliar!A:K,11,0)</f>
        <v>#N/A</v>
      </c>
      <c r="J51" s="108" t="e">
        <f>VLOOKUP(C51,Auxiliar!A:L,12,0)</f>
        <v>#N/A</v>
      </c>
      <c r="K51" s="63"/>
      <c r="L51" s="63"/>
      <c r="M51" s="63"/>
      <c r="N51" s="63"/>
      <c r="O51" s="63"/>
      <c r="P51" s="107" t="e">
        <f>VLOOKUP(C51,Auxiliar!A:C,3,0)</f>
        <v>#N/A</v>
      </c>
      <c r="Q51" s="110" t="e">
        <f>_xlfn.XLOOKUP(C51&amp;"-"&amp;O51&amp;"-"&amp;P51,Auxiliar!D:D,Auxiliar!E:E,"",0)</f>
        <v>#N/A</v>
      </c>
      <c r="R51" s="111" t="e">
        <f>VLOOKUP(C51&amp;"-"&amp;O51&amp;"-"&amp;P51,Auxiliar!$D:$F,3,0)</f>
        <v>#N/A</v>
      </c>
    </row>
    <row r="52" spans="1:18" s="71" customFormat="1" ht="102" customHeight="1" x14ac:dyDescent="0.35">
      <c r="A52" s="73"/>
      <c r="B52" s="106" t="e">
        <f>VLOOKUP(C52,Auxiliar!A:M,13,0)</f>
        <v>#N/A</v>
      </c>
      <c r="C52" s="107"/>
      <c r="D52" s="107" t="e">
        <f>VLOOKUP(C52,Auxiliar!A:I,9,0)</f>
        <v>#N/A</v>
      </c>
      <c r="E52" s="107" t="e">
        <f>VLOOKUP(C52,Auxiliar!A:G,7,0)</f>
        <v>#N/A</v>
      </c>
      <c r="F52" s="63"/>
      <c r="G52" s="63"/>
      <c r="H52" s="108" t="e">
        <f>VLOOKUP(C52,Auxiliar!A:J,10,0)</f>
        <v>#N/A</v>
      </c>
      <c r="I52" s="108" t="e">
        <f>VLOOKUP(C52,Auxiliar!A:K,11,0)</f>
        <v>#N/A</v>
      </c>
      <c r="J52" s="108" t="e">
        <f>VLOOKUP(C52,Auxiliar!A:L,12,0)</f>
        <v>#N/A</v>
      </c>
      <c r="K52" s="63"/>
      <c r="L52" s="63"/>
      <c r="M52" s="63"/>
      <c r="N52" s="63"/>
      <c r="O52" s="63"/>
      <c r="P52" s="107" t="e">
        <f>VLOOKUP(C52,Auxiliar!A:C,3,0)</f>
        <v>#N/A</v>
      </c>
      <c r="Q52" s="110" t="e">
        <f>_xlfn.XLOOKUP(C52&amp;"-"&amp;O52&amp;"-"&amp;P52,Auxiliar!D:D,Auxiliar!E:E,"",0)</f>
        <v>#N/A</v>
      </c>
      <c r="R52" s="111" t="e">
        <f>VLOOKUP(C52&amp;"-"&amp;O52&amp;"-"&amp;P52,Auxiliar!$D:$F,3,0)</f>
        <v>#N/A</v>
      </c>
    </row>
    <row r="53" spans="1:18" s="71" customFormat="1" ht="90" customHeight="1" x14ac:dyDescent="0.35">
      <c r="A53" s="73"/>
      <c r="B53" s="106" t="e">
        <f>VLOOKUP(C53,Auxiliar!A:M,13,0)</f>
        <v>#N/A</v>
      </c>
      <c r="C53" s="107"/>
      <c r="D53" s="107" t="e">
        <f>VLOOKUP(C53,Auxiliar!A:I,9,0)</f>
        <v>#N/A</v>
      </c>
      <c r="E53" s="107" t="e">
        <f>VLOOKUP(C53,Auxiliar!A:G,7,0)</f>
        <v>#N/A</v>
      </c>
      <c r="F53" s="63"/>
      <c r="G53" s="63"/>
      <c r="H53" s="108" t="e">
        <f>VLOOKUP(C53,Auxiliar!A:J,10,0)</f>
        <v>#N/A</v>
      </c>
      <c r="I53" s="108" t="e">
        <f>VLOOKUP(C53,Auxiliar!A:K,11,0)</f>
        <v>#N/A</v>
      </c>
      <c r="J53" s="108" t="e">
        <f>VLOOKUP(C53,Auxiliar!A:L,12,0)</f>
        <v>#N/A</v>
      </c>
      <c r="K53" s="63"/>
      <c r="L53" s="63"/>
      <c r="M53" s="63"/>
      <c r="N53" s="63"/>
      <c r="O53" s="63"/>
      <c r="P53" s="107" t="e">
        <f>VLOOKUP(C53,Auxiliar!A:C,3,0)</f>
        <v>#N/A</v>
      </c>
      <c r="Q53" s="110" t="e">
        <f>_xlfn.XLOOKUP(C53&amp;"-"&amp;O53&amp;"-"&amp;P53,Auxiliar!D:D,Auxiliar!E:E,"",0)</f>
        <v>#N/A</v>
      </c>
      <c r="R53" s="111" t="e">
        <f>VLOOKUP(C53&amp;"-"&amp;O53&amp;"-"&amp;P53,Auxiliar!$D:$F,3,0)</f>
        <v>#N/A</v>
      </c>
    </row>
    <row r="54" spans="1:18" s="71" customFormat="1" ht="90" customHeight="1" x14ac:dyDescent="0.35">
      <c r="A54" s="73"/>
      <c r="B54" s="106" t="e">
        <f>VLOOKUP(C54,Auxiliar!A:M,13,0)</f>
        <v>#N/A</v>
      </c>
      <c r="C54" s="107"/>
      <c r="D54" s="107" t="e">
        <f>VLOOKUP(C54,Auxiliar!A:I,9,0)</f>
        <v>#N/A</v>
      </c>
      <c r="E54" s="107" t="e">
        <f>VLOOKUP(C54,Auxiliar!A:G,7,0)</f>
        <v>#N/A</v>
      </c>
      <c r="F54" s="63"/>
      <c r="G54" s="63"/>
      <c r="H54" s="108" t="e">
        <f>VLOOKUP(C54,Auxiliar!A:J,10,0)</f>
        <v>#N/A</v>
      </c>
      <c r="I54" s="108" t="e">
        <f>VLOOKUP(C54,Auxiliar!A:K,11,0)</f>
        <v>#N/A</v>
      </c>
      <c r="J54" s="108" t="e">
        <f>VLOOKUP(C54,Auxiliar!A:L,12,0)</f>
        <v>#N/A</v>
      </c>
      <c r="K54" s="63"/>
      <c r="L54" s="63"/>
      <c r="M54" s="63"/>
      <c r="N54" s="63"/>
      <c r="O54" s="63"/>
      <c r="P54" s="107" t="e">
        <f>VLOOKUP(C54,Auxiliar!A:C,3,0)</f>
        <v>#N/A</v>
      </c>
      <c r="Q54" s="110" t="e">
        <f>_xlfn.XLOOKUP(C54&amp;"-"&amp;O54&amp;"-"&amp;P54,Auxiliar!D:D,Auxiliar!E:E,"",0)</f>
        <v>#N/A</v>
      </c>
      <c r="R54" s="111" t="e">
        <f>VLOOKUP(C54&amp;"-"&amp;O54&amp;"-"&amp;P54,Auxiliar!$D:$F,3,0)</f>
        <v>#N/A</v>
      </c>
    </row>
    <row r="55" spans="1:18" s="71" customFormat="1" ht="90" customHeight="1" x14ac:dyDescent="0.35">
      <c r="A55" s="73"/>
      <c r="B55" s="106" t="e">
        <f>VLOOKUP(C55,Auxiliar!A:M,13,0)</f>
        <v>#N/A</v>
      </c>
      <c r="C55" s="107"/>
      <c r="D55" s="107" t="e">
        <f>VLOOKUP(C55,Auxiliar!A:I,9,0)</f>
        <v>#N/A</v>
      </c>
      <c r="E55" s="107" t="e">
        <f>VLOOKUP(C55,Auxiliar!A:G,7,0)</f>
        <v>#N/A</v>
      </c>
      <c r="F55" s="63"/>
      <c r="G55" s="63"/>
      <c r="H55" s="108" t="e">
        <f>VLOOKUP(C55,Auxiliar!A:J,10,0)</f>
        <v>#N/A</v>
      </c>
      <c r="I55" s="108" t="e">
        <f>VLOOKUP(C55,Auxiliar!A:K,11,0)</f>
        <v>#N/A</v>
      </c>
      <c r="J55" s="108" t="e">
        <f>VLOOKUP(C55,Auxiliar!A:L,12,0)</f>
        <v>#N/A</v>
      </c>
      <c r="K55" s="63"/>
      <c r="L55" s="63"/>
      <c r="M55" s="63"/>
      <c r="N55" s="63"/>
      <c r="O55" s="63"/>
      <c r="P55" s="107" t="e">
        <f>VLOOKUP(C55,Auxiliar!A:C,3,0)</f>
        <v>#N/A</v>
      </c>
      <c r="Q55" s="110" t="e">
        <f>_xlfn.XLOOKUP(C55&amp;"-"&amp;O55&amp;"-"&amp;P55,Auxiliar!D:D,Auxiliar!E:E,"",0)</f>
        <v>#N/A</v>
      </c>
      <c r="R55" s="111" t="e">
        <f>VLOOKUP(C55&amp;"-"&amp;O55&amp;"-"&amp;P55,Auxiliar!$D:$F,3,0)</f>
        <v>#N/A</v>
      </c>
    </row>
    <row r="56" spans="1:18" s="71" customFormat="1" ht="90" customHeight="1" x14ac:dyDescent="0.35">
      <c r="A56" s="73"/>
      <c r="B56" s="106" t="e">
        <f>VLOOKUP(C56,Auxiliar!A:M,13,0)</f>
        <v>#N/A</v>
      </c>
      <c r="C56" s="107"/>
      <c r="D56" s="107" t="e">
        <f>VLOOKUP(C56,Auxiliar!A:I,9,0)</f>
        <v>#N/A</v>
      </c>
      <c r="E56" s="107" t="e">
        <f>VLOOKUP(C56,Auxiliar!A:G,7,0)</f>
        <v>#N/A</v>
      </c>
      <c r="F56" s="63"/>
      <c r="G56" s="63"/>
      <c r="H56" s="108" t="e">
        <f>VLOOKUP(C56,Auxiliar!A:J,10,0)</f>
        <v>#N/A</v>
      </c>
      <c r="I56" s="108" t="e">
        <f>VLOOKUP(C56,Auxiliar!A:K,11,0)</f>
        <v>#N/A</v>
      </c>
      <c r="J56" s="108" t="e">
        <f>VLOOKUP(C56,Auxiliar!A:L,12,0)</f>
        <v>#N/A</v>
      </c>
      <c r="K56" s="63"/>
      <c r="L56" s="63"/>
      <c r="M56" s="63"/>
      <c r="N56" s="63"/>
      <c r="O56" s="63"/>
      <c r="P56" s="107" t="e">
        <f>VLOOKUP(C56,Auxiliar!A:C,3,0)</f>
        <v>#N/A</v>
      </c>
      <c r="Q56" s="110" t="e">
        <f>_xlfn.XLOOKUP(C56&amp;"-"&amp;O56&amp;"-"&amp;P56,Auxiliar!D:D,Auxiliar!E:E,"",0)</f>
        <v>#N/A</v>
      </c>
      <c r="R56" s="111" t="e">
        <f>VLOOKUP(C56&amp;"-"&amp;O56&amp;"-"&amp;P56,Auxiliar!$D:$F,3,0)</f>
        <v>#N/A</v>
      </c>
    </row>
    <row r="57" spans="1:18" s="71" customFormat="1" ht="90" customHeight="1" x14ac:dyDescent="0.35">
      <c r="A57" s="73"/>
      <c r="B57" s="106" t="e">
        <f>VLOOKUP(C57,Auxiliar!A:M,13,0)</f>
        <v>#N/A</v>
      </c>
      <c r="C57" s="107"/>
      <c r="D57" s="107" t="e">
        <f>VLOOKUP(C57,Auxiliar!A:I,9,0)</f>
        <v>#N/A</v>
      </c>
      <c r="E57" s="107" t="e">
        <f>VLOOKUP(C57,Auxiliar!A:G,7,0)</f>
        <v>#N/A</v>
      </c>
      <c r="F57" s="63"/>
      <c r="G57" s="63"/>
      <c r="H57" s="108" t="e">
        <f>VLOOKUP(C57,Auxiliar!A:J,10,0)</f>
        <v>#N/A</v>
      </c>
      <c r="I57" s="108" t="e">
        <f>VLOOKUP(C57,Auxiliar!A:K,11,0)</f>
        <v>#N/A</v>
      </c>
      <c r="J57" s="108" t="e">
        <f>VLOOKUP(C57,Auxiliar!A:L,12,0)</f>
        <v>#N/A</v>
      </c>
      <c r="K57" s="63"/>
      <c r="L57" s="63"/>
      <c r="M57" s="63"/>
      <c r="N57" s="63"/>
      <c r="O57" s="63"/>
      <c r="P57" s="107" t="e">
        <f>VLOOKUP(C57,Auxiliar!A:C,3,0)</f>
        <v>#N/A</v>
      </c>
      <c r="Q57" s="110" t="e">
        <f>_xlfn.XLOOKUP(C57&amp;"-"&amp;O57&amp;"-"&amp;P57,Auxiliar!D:D,Auxiliar!E:E,"",0)</f>
        <v>#N/A</v>
      </c>
      <c r="R57" s="111" t="e">
        <f>VLOOKUP(C57&amp;"-"&amp;O57&amp;"-"&amp;P57,Auxiliar!$D:$F,3,0)</f>
        <v>#N/A</v>
      </c>
    </row>
    <row r="58" spans="1:18" s="71" customFormat="1" ht="90" customHeight="1" x14ac:dyDescent="0.35">
      <c r="A58" s="73"/>
      <c r="B58" s="106" t="e">
        <f>VLOOKUP(C58,Auxiliar!A:M,13,0)</f>
        <v>#N/A</v>
      </c>
      <c r="C58" s="107"/>
      <c r="D58" s="107" t="e">
        <f>VLOOKUP(C58,Auxiliar!A:I,9,0)</f>
        <v>#N/A</v>
      </c>
      <c r="E58" s="107" t="e">
        <f>VLOOKUP(C58,Auxiliar!A:G,7,0)</f>
        <v>#N/A</v>
      </c>
      <c r="F58" s="63"/>
      <c r="G58" s="63"/>
      <c r="H58" s="108" t="e">
        <f>VLOOKUP(C58,Auxiliar!A:J,10,0)</f>
        <v>#N/A</v>
      </c>
      <c r="I58" s="108" t="e">
        <f>VLOOKUP(C58,Auxiliar!A:K,11,0)</f>
        <v>#N/A</v>
      </c>
      <c r="J58" s="108" t="e">
        <f>VLOOKUP(C58,Auxiliar!A:L,12,0)</f>
        <v>#N/A</v>
      </c>
      <c r="K58" s="63"/>
      <c r="L58" s="63"/>
      <c r="M58" s="63"/>
      <c r="N58" s="63"/>
      <c r="O58" s="63"/>
      <c r="P58" s="107" t="e">
        <f>VLOOKUP(C58,Auxiliar!A:C,3,0)</f>
        <v>#N/A</v>
      </c>
      <c r="Q58" s="110" t="e">
        <f>_xlfn.XLOOKUP(C58&amp;"-"&amp;O58&amp;"-"&amp;P58,Auxiliar!D:D,Auxiliar!E:E,"",0)</f>
        <v>#N/A</v>
      </c>
      <c r="R58" s="111" t="e">
        <f>VLOOKUP(C58&amp;"-"&amp;O58&amp;"-"&amp;P58,Auxiliar!$D:$F,3,0)</f>
        <v>#N/A</v>
      </c>
    </row>
    <row r="59" spans="1:18" s="71" customFormat="1" ht="90" customHeight="1" x14ac:dyDescent="0.35">
      <c r="A59" s="73"/>
      <c r="B59" s="106" t="e">
        <f>VLOOKUP(C59,Auxiliar!A:M,13,0)</f>
        <v>#N/A</v>
      </c>
      <c r="C59" s="107"/>
      <c r="D59" s="107" t="e">
        <f>VLOOKUP(C59,Auxiliar!A:I,9,0)</f>
        <v>#N/A</v>
      </c>
      <c r="E59" s="107" t="e">
        <f>VLOOKUP(C59,Auxiliar!A:G,7,0)</f>
        <v>#N/A</v>
      </c>
      <c r="F59" s="63"/>
      <c r="G59" s="63"/>
      <c r="H59" s="108" t="e">
        <f>VLOOKUP(C59,Auxiliar!A:J,10,0)</f>
        <v>#N/A</v>
      </c>
      <c r="I59" s="108" t="e">
        <f>VLOOKUP(C59,Auxiliar!A:K,11,0)</f>
        <v>#N/A</v>
      </c>
      <c r="J59" s="108" t="e">
        <f>VLOOKUP(C59,Auxiliar!A:L,12,0)</f>
        <v>#N/A</v>
      </c>
      <c r="K59" s="63"/>
      <c r="L59" s="63"/>
      <c r="M59" s="63"/>
      <c r="N59" s="63"/>
      <c r="O59" s="63"/>
      <c r="P59" s="107" t="e">
        <f>VLOOKUP(C59,Auxiliar!A:C,3,0)</f>
        <v>#N/A</v>
      </c>
      <c r="Q59" s="110" t="e">
        <f>_xlfn.XLOOKUP(C59&amp;"-"&amp;O59&amp;"-"&amp;P59,Auxiliar!D:D,Auxiliar!E:E,"",0)</f>
        <v>#N/A</v>
      </c>
      <c r="R59" s="111" t="e">
        <f>VLOOKUP(C59&amp;"-"&amp;O59&amp;"-"&amp;P59,Auxiliar!$D:$F,3,0)</f>
        <v>#N/A</v>
      </c>
    </row>
    <row r="60" spans="1:18" s="71" customFormat="1" ht="90" customHeight="1" x14ac:dyDescent="0.35">
      <c r="A60" s="73"/>
      <c r="B60" s="106" t="e">
        <f>VLOOKUP(C60,Auxiliar!A:M,13,0)</f>
        <v>#N/A</v>
      </c>
      <c r="C60" s="107"/>
      <c r="D60" s="107" t="e">
        <f>VLOOKUP(C60,Auxiliar!A:I,9,0)</f>
        <v>#N/A</v>
      </c>
      <c r="E60" s="107" t="e">
        <f>VLOOKUP(C60,Auxiliar!A:G,7,0)</f>
        <v>#N/A</v>
      </c>
      <c r="F60" s="63"/>
      <c r="G60" s="63"/>
      <c r="H60" s="108" t="e">
        <f>VLOOKUP(C60,Auxiliar!A:J,10,0)</f>
        <v>#N/A</v>
      </c>
      <c r="I60" s="108" t="e">
        <f>VLOOKUP(C60,Auxiliar!A:K,11,0)</f>
        <v>#N/A</v>
      </c>
      <c r="J60" s="108" t="e">
        <f>VLOOKUP(C60,Auxiliar!A:L,12,0)</f>
        <v>#N/A</v>
      </c>
      <c r="K60" s="63"/>
      <c r="L60" s="63"/>
      <c r="M60" s="63"/>
      <c r="N60" s="63"/>
      <c r="O60" s="63"/>
      <c r="P60" s="107" t="e">
        <f>VLOOKUP(C60,Auxiliar!A:C,3,0)</f>
        <v>#N/A</v>
      </c>
      <c r="Q60" s="110" t="e">
        <f>_xlfn.XLOOKUP(C60&amp;"-"&amp;O60&amp;"-"&amp;P60,Auxiliar!D:D,Auxiliar!E:E,"",0)</f>
        <v>#N/A</v>
      </c>
      <c r="R60" s="111" t="e">
        <f>VLOOKUP(C60&amp;"-"&amp;O60&amp;"-"&amp;P60,Auxiliar!$D:$F,3,0)</f>
        <v>#N/A</v>
      </c>
    </row>
    <row r="61" spans="1:18" s="71" customFormat="1" ht="90" customHeight="1" x14ac:dyDescent="0.35">
      <c r="A61" s="73"/>
      <c r="B61" s="106" t="e">
        <f>VLOOKUP(C61,Auxiliar!A:M,13,0)</f>
        <v>#N/A</v>
      </c>
      <c r="C61" s="107"/>
      <c r="D61" s="107" t="e">
        <f>VLOOKUP(C61,Auxiliar!A:I,9,0)</f>
        <v>#N/A</v>
      </c>
      <c r="E61" s="107" t="e">
        <f>VLOOKUP(C61,Auxiliar!A:G,7,0)</f>
        <v>#N/A</v>
      </c>
      <c r="F61" s="63"/>
      <c r="G61" s="63"/>
      <c r="H61" s="108" t="e">
        <f>VLOOKUP(C61,Auxiliar!A:J,10,0)</f>
        <v>#N/A</v>
      </c>
      <c r="I61" s="108" t="e">
        <f>VLOOKUP(C61,Auxiliar!A:K,11,0)</f>
        <v>#N/A</v>
      </c>
      <c r="J61" s="108" t="e">
        <f>VLOOKUP(C61,Auxiliar!A:L,12,0)</f>
        <v>#N/A</v>
      </c>
      <c r="K61" s="63"/>
      <c r="L61" s="63"/>
      <c r="M61" s="63"/>
      <c r="N61" s="63"/>
      <c r="O61" s="63"/>
      <c r="P61" s="107" t="e">
        <f>VLOOKUP(C61,Auxiliar!A:C,3,0)</f>
        <v>#N/A</v>
      </c>
      <c r="Q61" s="110" t="e">
        <f>_xlfn.XLOOKUP(C61&amp;"-"&amp;O61&amp;"-"&amp;P61,Auxiliar!D:D,Auxiliar!E:E,"",0)</f>
        <v>#N/A</v>
      </c>
      <c r="R61" s="111" t="e">
        <f>VLOOKUP(C61&amp;"-"&amp;O61&amp;"-"&amp;P61,Auxiliar!$D:$F,3,0)</f>
        <v>#N/A</v>
      </c>
    </row>
    <row r="62" spans="1:18" s="71" customFormat="1" ht="90" customHeight="1" x14ac:dyDescent="0.35">
      <c r="B62" s="106" t="e">
        <f>VLOOKUP(C62,Auxiliar!A:M,13,0)</f>
        <v>#N/A</v>
      </c>
      <c r="C62" s="107"/>
      <c r="D62" s="107" t="e">
        <f>VLOOKUP(C62,Auxiliar!A:I,9,0)</f>
        <v>#N/A</v>
      </c>
      <c r="E62" s="107" t="e">
        <f>VLOOKUP(C62,Auxiliar!A:G,7,0)</f>
        <v>#N/A</v>
      </c>
      <c r="F62" s="63"/>
      <c r="G62" s="63"/>
      <c r="H62" s="108" t="e">
        <f>VLOOKUP(C62,Auxiliar!A:J,10,0)</f>
        <v>#N/A</v>
      </c>
      <c r="I62" s="108" t="e">
        <f>VLOOKUP(C62,Auxiliar!A:K,11,0)</f>
        <v>#N/A</v>
      </c>
      <c r="J62" s="108" t="e">
        <f>VLOOKUP(C62,Auxiliar!A:L,12,0)</f>
        <v>#N/A</v>
      </c>
      <c r="K62" s="63"/>
      <c r="L62" s="63"/>
      <c r="M62" s="63"/>
      <c r="N62" s="63"/>
      <c r="O62" s="63"/>
      <c r="P62" s="107" t="e">
        <f>VLOOKUP(C62,Auxiliar!A:C,3,0)</f>
        <v>#N/A</v>
      </c>
      <c r="Q62" s="110" t="e">
        <f>_xlfn.XLOOKUP(C62&amp;"-"&amp;O62&amp;"-"&amp;P62,Auxiliar!D:D,Auxiliar!E:E,"",0)</f>
        <v>#N/A</v>
      </c>
      <c r="R62" s="111" t="e">
        <f>VLOOKUP(C62&amp;"-"&amp;O62&amp;"-"&amp;P62,Auxiliar!$D:$F,3,0)</f>
        <v>#N/A</v>
      </c>
    </row>
    <row r="63" spans="1:18" s="71" customFormat="1" ht="90" customHeight="1" x14ac:dyDescent="0.35">
      <c r="B63" s="106" t="e">
        <f>VLOOKUP(C63,Auxiliar!A:M,13,0)</f>
        <v>#N/A</v>
      </c>
      <c r="C63" s="107"/>
      <c r="D63" s="107" t="e">
        <f>VLOOKUP(C63,Auxiliar!A:I,9,0)</f>
        <v>#N/A</v>
      </c>
      <c r="E63" s="107" t="e">
        <f>VLOOKUP(C63,Auxiliar!A:G,7,0)</f>
        <v>#N/A</v>
      </c>
      <c r="F63" s="63"/>
      <c r="G63" s="63"/>
      <c r="H63" s="108" t="e">
        <f>VLOOKUP(C63,Auxiliar!A:J,10,0)</f>
        <v>#N/A</v>
      </c>
      <c r="I63" s="108" t="e">
        <f>VLOOKUP(C63,Auxiliar!A:K,11,0)</f>
        <v>#N/A</v>
      </c>
      <c r="J63" s="108" t="e">
        <f>VLOOKUP(C63,Auxiliar!A:L,12,0)</f>
        <v>#N/A</v>
      </c>
      <c r="K63" s="63"/>
      <c r="L63" s="63"/>
      <c r="M63" s="63"/>
      <c r="N63" s="63"/>
      <c r="O63" s="63"/>
      <c r="P63" s="107" t="e">
        <f>VLOOKUP(C63,Auxiliar!A:C,3,0)</f>
        <v>#N/A</v>
      </c>
      <c r="Q63" s="110" t="e">
        <f>_xlfn.XLOOKUP(C63&amp;"-"&amp;O63&amp;"-"&amp;P63,Auxiliar!D:D,Auxiliar!E:E,"",0)</f>
        <v>#N/A</v>
      </c>
      <c r="R63" s="111" t="e">
        <f>VLOOKUP(C63&amp;"-"&amp;O63&amp;"-"&amp;P63,Auxiliar!$D:$F,3,0)</f>
        <v>#N/A</v>
      </c>
    </row>
    <row r="64" spans="1:18" s="71" customFormat="1" ht="90" customHeight="1" x14ac:dyDescent="0.35">
      <c r="B64" s="106" t="e">
        <f>VLOOKUP(C64,Auxiliar!A:M,13,0)</f>
        <v>#N/A</v>
      </c>
      <c r="C64" s="107"/>
      <c r="D64" s="107" t="e">
        <f>VLOOKUP(C64,Auxiliar!A:I,9,0)</f>
        <v>#N/A</v>
      </c>
      <c r="E64" s="107" t="e">
        <f>VLOOKUP(C64,Auxiliar!A:G,7,0)</f>
        <v>#N/A</v>
      </c>
      <c r="F64" s="63"/>
      <c r="G64" s="63"/>
      <c r="H64" s="108" t="e">
        <f>VLOOKUP(C64,Auxiliar!A:J,10,0)</f>
        <v>#N/A</v>
      </c>
      <c r="I64" s="108" t="e">
        <f>VLOOKUP(C64,Auxiliar!A:K,11,0)</f>
        <v>#N/A</v>
      </c>
      <c r="J64" s="108" t="e">
        <f>VLOOKUP(C64,Auxiliar!A:L,12,0)</f>
        <v>#N/A</v>
      </c>
      <c r="K64" s="63"/>
      <c r="L64" s="63"/>
      <c r="M64" s="63"/>
      <c r="N64" s="63"/>
      <c r="O64" s="63"/>
      <c r="P64" s="107" t="e">
        <f>VLOOKUP(C64,Auxiliar!A:C,3,0)</f>
        <v>#N/A</v>
      </c>
      <c r="Q64" s="110" t="e">
        <f>_xlfn.XLOOKUP(C64&amp;"-"&amp;O64&amp;"-"&amp;P64,Auxiliar!D:D,Auxiliar!E:E,"",0)</f>
        <v>#N/A</v>
      </c>
      <c r="R64" s="111" t="e">
        <f>VLOOKUP(C64&amp;"-"&amp;O64&amp;"-"&amp;P64,Auxiliar!$D:$F,3,0)</f>
        <v>#N/A</v>
      </c>
    </row>
    <row r="65" spans="2:18" s="71" customFormat="1" ht="90" customHeight="1" x14ac:dyDescent="0.35">
      <c r="B65" s="106" t="e">
        <f>VLOOKUP(C65,Auxiliar!A:M,13,0)</f>
        <v>#N/A</v>
      </c>
      <c r="C65" s="107"/>
      <c r="D65" s="107" t="e">
        <f>VLOOKUP(C65,Auxiliar!A:I,9,0)</f>
        <v>#N/A</v>
      </c>
      <c r="E65" s="107" t="e">
        <f>VLOOKUP(C65,Auxiliar!A:G,7,0)</f>
        <v>#N/A</v>
      </c>
      <c r="F65" s="63"/>
      <c r="G65" s="63"/>
      <c r="H65" s="108" t="e">
        <f>VLOOKUP(C65,Auxiliar!A:J,10,0)</f>
        <v>#N/A</v>
      </c>
      <c r="I65" s="108" t="e">
        <f>VLOOKUP(C65,Auxiliar!A:K,11,0)</f>
        <v>#N/A</v>
      </c>
      <c r="J65" s="108" t="e">
        <f>VLOOKUP(C65,Auxiliar!A:L,12,0)</f>
        <v>#N/A</v>
      </c>
      <c r="K65" s="63"/>
      <c r="L65" s="63"/>
      <c r="M65" s="63"/>
      <c r="N65" s="63"/>
      <c r="O65" s="63"/>
      <c r="P65" s="107" t="e">
        <f>VLOOKUP(C65,Auxiliar!A:C,3,0)</f>
        <v>#N/A</v>
      </c>
      <c r="Q65" s="110" t="e">
        <f>_xlfn.XLOOKUP(C65&amp;"-"&amp;O65&amp;"-"&amp;P65,Auxiliar!D:D,Auxiliar!E:E,"",0)</f>
        <v>#N/A</v>
      </c>
      <c r="R65" s="111" t="e">
        <f>VLOOKUP(C65&amp;"-"&amp;O65&amp;"-"&amp;P65,Auxiliar!$D:$F,3,0)</f>
        <v>#N/A</v>
      </c>
    </row>
    <row r="66" spans="2:18" s="71" customFormat="1" ht="90" customHeight="1" x14ac:dyDescent="0.35">
      <c r="B66" s="106" t="e">
        <f>VLOOKUP(C66,Auxiliar!A:M,13,0)</f>
        <v>#N/A</v>
      </c>
      <c r="C66" s="107"/>
      <c r="D66" s="107" t="e">
        <f>VLOOKUP(C66,Auxiliar!A:I,9,0)</f>
        <v>#N/A</v>
      </c>
      <c r="E66" s="107" t="e">
        <f>VLOOKUP(C66,Auxiliar!A:G,7,0)</f>
        <v>#N/A</v>
      </c>
      <c r="F66" s="63"/>
      <c r="G66" s="63"/>
      <c r="H66" s="108" t="e">
        <f>VLOOKUP(C66,Auxiliar!A:J,10,0)</f>
        <v>#N/A</v>
      </c>
      <c r="I66" s="108" t="e">
        <f>VLOOKUP(C66,Auxiliar!A:K,11,0)</f>
        <v>#N/A</v>
      </c>
      <c r="J66" s="108" t="e">
        <f>VLOOKUP(C66,Auxiliar!A:L,12,0)</f>
        <v>#N/A</v>
      </c>
      <c r="K66" s="63"/>
      <c r="L66" s="63"/>
      <c r="M66" s="63"/>
      <c r="N66" s="63"/>
      <c r="O66" s="63"/>
      <c r="P66" s="107" t="e">
        <f>VLOOKUP(C66,Auxiliar!A:C,3,0)</f>
        <v>#N/A</v>
      </c>
      <c r="Q66" s="110" t="e">
        <f>_xlfn.XLOOKUP(C66&amp;"-"&amp;O66&amp;"-"&amp;P66,Auxiliar!D:D,Auxiliar!E:E,"",0)</f>
        <v>#N/A</v>
      </c>
      <c r="R66" s="111" t="e">
        <f>VLOOKUP(C66&amp;"-"&amp;O66&amp;"-"&amp;P66,Auxiliar!$D:$F,3,0)</f>
        <v>#N/A</v>
      </c>
    </row>
    <row r="67" spans="2:18" s="71" customFormat="1" ht="90" customHeight="1" x14ac:dyDescent="0.35">
      <c r="B67" s="106" t="e">
        <f>VLOOKUP(C67,Auxiliar!A:M,13,0)</f>
        <v>#N/A</v>
      </c>
      <c r="C67" s="107"/>
      <c r="D67" s="107" t="e">
        <f>VLOOKUP(C67,Auxiliar!A:I,9,0)</f>
        <v>#N/A</v>
      </c>
      <c r="E67" s="107" t="e">
        <f>VLOOKUP(C67,Auxiliar!A:G,7,0)</f>
        <v>#N/A</v>
      </c>
      <c r="F67" s="63"/>
      <c r="G67" s="63"/>
      <c r="H67" s="108" t="e">
        <f>VLOOKUP(C67,Auxiliar!A:J,10,0)</f>
        <v>#N/A</v>
      </c>
      <c r="I67" s="108" t="e">
        <f>VLOOKUP(C67,Auxiliar!A:K,11,0)</f>
        <v>#N/A</v>
      </c>
      <c r="J67" s="108" t="e">
        <f>VLOOKUP(C67,Auxiliar!A:L,12,0)</f>
        <v>#N/A</v>
      </c>
      <c r="K67" s="63"/>
      <c r="L67" s="63"/>
      <c r="M67" s="63"/>
      <c r="N67" s="63"/>
      <c r="O67" s="63"/>
      <c r="P67" s="107" t="e">
        <f>VLOOKUP(C67,Auxiliar!A:C,3,0)</f>
        <v>#N/A</v>
      </c>
      <c r="Q67" s="110" t="e">
        <f>_xlfn.XLOOKUP(C67&amp;"-"&amp;O67&amp;"-"&amp;P67,Auxiliar!D:D,Auxiliar!E:E,"",0)</f>
        <v>#N/A</v>
      </c>
      <c r="R67" s="111" t="e">
        <f>VLOOKUP(C67&amp;"-"&amp;O67&amp;"-"&amp;P67,Auxiliar!$D:$F,3,0)</f>
        <v>#N/A</v>
      </c>
    </row>
    <row r="68" spans="2:18" s="71" customFormat="1" ht="90" customHeight="1" x14ac:dyDescent="0.35">
      <c r="B68" s="106" t="e">
        <f>VLOOKUP(C68,Auxiliar!A:M,13,0)</f>
        <v>#N/A</v>
      </c>
      <c r="C68" s="107"/>
      <c r="D68" s="107" t="e">
        <f>VLOOKUP(C68,Auxiliar!A:I,9,0)</f>
        <v>#N/A</v>
      </c>
      <c r="E68" s="107" t="e">
        <f>VLOOKUP(C68,Auxiliar!A:G,7,0)</f>
        <v>#N/A</v>
      </c>
      <c r="F68" s="63"/>
      <c r="G68" s="63"/>
      <c r="H68" s="108" t="e">
        <f>VLOOKUP(C68,Auxiliar!A:J,10,0)</f>
        <v>#N/A</v>
      </c>
      <c r="I68" s="108" t="e">
        <f>VLOOKUP(C68,Auxiliar!A:K,11,0)</f>
        <v>#N/A</v>
      </c>
      <c r="J68" s="108" t="e">
        <f>VLOOKUP(C68,Auxiliar!A:L,12,0)</f>
        <v>#N/A</v>
      </c>
      <c r="K68" s="63"/>
      <c r="L68" s="63"/>
      <c r="M68" s="63"/>
      <c r="N68" s="63"/>
      <c r="O68" s="63"/>
      <c r="P68" s="107" t="e">
        <f>VLOOKUP(C68,Auxiliar!A:C,3,0)</f>
        <v>#N/A</v>
      </c>
      <c r="Q68" s="110" t="e">
        <f>_xlfn.XLOOKUP(C68&amp;"-"&amp;O68&amp;"-"&amp;P68,Auxiliar!D:D,Auxiliar!E:E,"",0)</f>
        <v>#N/A</v>
      </c>
      <c r="R68" s="111" t="e">
        <f>VLOOKUP(C68&amp;"-"&amp;O68&amp;"-"&amp;P68,Auxiliar!$D:$F,3,0)</f>
        <v>#N/A</v>
      </c>
    </row>
    <row r="69" spans="2:18" s="71" customFormat="1" ht="90" customHeight="1" x14ac:dyDescent="0.35">
      <c r="B69" s="106" t="e">
        <f>VLOOKUP(C69,Auxiliar!A:M,13,0)</f>
        <v>#N/A</v>
      </c>
      <c r="C69" s="107"/>
      <c r="D69" s="107" t="e">
        <f>VLOOKUP(C69,Auxiliar!A:I,9,0)</f>
        <v>#N/A</v>
      </c>
      <c r="E69" s="107" t="e">
        <f>VLOOKUP(C69,Auxiliar!A:G,7,0)</f>
        <v>#N/A</v>
      </c>
      <c r="F69" s="63"/>
      <c r="G69" s="63"/>
      <c r="H69" s="108" t="e">
        <f>VLOOKUP(C69,Auxiliar!A:J,10,0)</f>
        <v>#N/A</v>
      </c>
      <c r="I69" s="108" t="e">
        <f>VLOOKUP(C69,Auxiliar!A:K,11,0)</f>
        <v>#N/A</v>
      </c>
      <c r="J69" s="108" t="e">
        <f>VLOOKUP(C69,Auxiliar!A:L,12,0)</f>
        <v>#N/A</v>
      </c>
      <c r="K69" s="63"/>
      <c r="L69" s="63"/>
      <c r="M69" s="63"/>
      <c r="N69" s="63"/>
      <c r="O69" s="63"/>
      <c r="P69" s="107" t="e">
        <f>VLOOKUP(C69,Auxiliar!A:C,3,0)</f>
        <v>#N/A</v>
      </c>
      <c r="Q69" s="110" t="e">
        <f>_xlfn.XLOOKUP(C69&amp;"-"&amp;O69&amp;"-"&amp;P69,Auxiliar!D:D,Auxiliar!E:E,"",0)</f>
        <v>#N/A</v>
      </c>
      <c r="R69" s="111" t="e">
        <f>VLOOKUP(C69&amp;"-"&amp;O69&amp;"-"&amp;P69,Auxiliar!$D:$F,3,0)</f>
        <v>#N/A</v>
      </c>
    </row>
    <row r="70" spans="2:18" s="71" customFormat="1" ht="90" customHeight="1" x14ac:dyDescent="0.35">
      <c r="B70" s="106" t="e">
        <f>VLOOKUP(C70,Auxiliar!A:M,13,0)</f>
        <v>#N/A</v>
      </c>
      <c r="C70" s="107"/>
      <c r="D70" s="107" t="e">
        <f>VLOOKUP(C70,Auxiliar!A:I,9,0)</f>
        <v>#N/A</v>
      </c>
      <c r="E70" s="107" t="e">
        <f>VLOOKUP(C70,Auxiliar!A:G,7,0)</f>
        <v>#N/A</v>
      </c>
      <c r="F70" s="63"/>
      <c r="G70" s="63"/>
      <c r="H70" s="108" t="e">
        <f>VLOOKUP(C70,Auxiliar!A:J,10,0)</f>
        <v>#N/A</v>
      </c>
      <c r="I70" s="108" t="e">
        <f>VLOOKUP(C70,Auxiliar!A:K,11,0)</f>
        <v>#N/A</v>
      </c>
      <c r="J70" s="108" t="e">
        <f>VLOOKUP(C70,Auxiliar!A:L,12,0)</f>
        <v>#N/A</v>
      </c>
      <c r="K70" s="63"/>
      <c r="L70" s="63"/>
      <c r="M70" s="63"/>
      <c r="N70" s="63"/>
      <c r="O70" s="63"/>
      <c r="P70" s="107" t="e">
        <f>VLOOKUP(C70,Auxiliar!A:C,3,0)</f>
        <v>#N/A</v>
      </c>
      <c r="Q70" s="110" t="e">
        <f>_xlfn.XLOOKUP(C70&amp;"-"&amp;O70&amp;"-"&amp;P70,Auxiliar!D:D,Auxiliar!E:E,"",0)</f>
        <v>#N/A</v>
      </c>
      <c r="R70" s="111" t="e">
        <f>VLOOKUP(C70&amp;"-"&amp;O70&amp;"-"&amp;P70,Auxiliar!$D:$F,3,0)</f>
        <v>#N/A</v>
      </c>
    </row>
    <row r="71" spans="2:18" s="71" customFormat="1" x14ac:dyDescent="0.35">
      <c r="B71" s="112" t="s">
        <v>220</v>
      </c>
      <c r="C71" s="73"/>
      <c r="F71" s="113"/>
      <c r="G71" s="114"/>
      <c r="R71" s="115"/>
    </row>
    <row r="72" spans="2:18" s="71" customFormat="1" x14ac:dyDescent="0.35">
      <c r="B72" s="112" t="s">
        <v>288</v>
      </c>
      <c r="C72" s="73"/>
      <c r="F72" s="113"/>
      <c r="G72" s="114"/>
      <c r="R72" s="115"/>
    </row>
    <row r="73" spans="2:18" s="71" customFormat="1" x14ac:dyDescent="0.35">
      <c r="B73" s="116" t="s">
        <v>11</v>
      </c>
      <c r="C73" s="117"/>
      <c r="D73" s="118"/>
      <c r="E73" s="118"/>
      <c r="F73" s="113"/>
      <c r="G73" s="114"/>
      <c r="R73" s="115"/>
    </row>
    <row r="74" spans="2:18" s="71" customFormat="1" x14ac:dyDescent="0.35">
      <c r="B74" s="116" t="s">
        <v>293</v>
      </c>
      <c r="C74" s="117"/>
      <c r="D74" s="118"/>
      <c r="E74" s="118"/>
      <c r="F74" s="113"/>
      <c r="G74" s="114"/>
      <c r="R74" s="115"/>
    </row>
    <row r="75" spans="2:18" s="71" customFormat="1" x14ac:dyDescent="0.35">
      <c r="B75" s="116" t="s">
        <v>292</v>
      </c>
      <c r="C75" s="117"/>
      <c r="D75" s="118"/>
      <c r="E75" s="118"/>
      <c r="F75" s="113"/>
      <c r="G75" s="114"/>
      <c r="R75" s="115"/>
    </row>
    <row r="76" spans="2:18" s="2" customFormat="1" x14ac:dyDescent="0.35">
      <c r="C76" s="53"/>
      <c r="D76" s="11"/>
      <c r="E76" s="11"/>
      <c r="G76" s="10"/>
      <c r="H76" s="1"/>
      <c r="I76" s="1"/>
      <c r="J76" s="1"/>
      <c r="K76" s="1"/>
      <c r="L76" s="1"/>
      <c r="M76" s="1"/>
      <c r="N76" s="1"/>
      <c r="O76" s="1"/>
      <c r="P76" s="1"/>
      <c r="Q76" s="1"/>
      <c r="R76" s="29"/>
    </row>
    <row r="77" spans="2:18" s="2" customFormat="1" x14ac:dyDescent="0.35">
      <c r="C77" s="53"/>
      <c r="D77" s="11"/>
      <c r="E77" s="11"/>
      <c r="G77" s="10"/>
      <c r="H77" s="1"/>
      <c r="I77" s="1"/>
      <c r="J77" s="1"/>
      <c r="K77" s="1"/>
      <c r="L77" s="1"/>
      <c r="M77" s="1"/>
      <c r="N77" s="1"/>
      <c r="O77" s="1"/>
      <c r="P77" s="1"/>
      <c r="Q77" s="1"/>
      <c r="R77" s="29"/>
    </row>
    <row r="78" spans="2:18" s="2" customFormat="1" x14ac:dyDescent="0.35">
      <c r="C78" s="53"/>
      <c r="D78" s="11"/>
      <c r="E78" s="11"/>
      <c r="G78" s="10"/>
      <c r="H78" s="1"/>
      <c r="I78" s="1"/>
      <c r="J78" s="1"/>
      <c r="K78" s="1"/>
      <c r="L78" s="1"/>
      <c r="M78" s="1"/>
      <c r="N78" s="1"/>
      <c r="O78" s="1"/>
      <c r="P78" s="1"/>
      <c r="Q78" s="1"/>
      <c r="R78" s="29"/>
    </row>
    <row r="79" spans="2:18" s="2" customFormat="1" x14ac:dyDescent="0.35">
      <c r="C79" s="53"/>
      <c r="D79" s="11"/>
      <c r="E79" s="11"/>
      <c r="G79" s="10"/>
      <c r="H79" s="1"/>
      <c r="I79" s="1"/>
      <c r="J79" s="1"/>
      <c r="K79" s="1"/>
      <c r="L79" s="1"/>
      <c r="M79" s="1"/>
      <c r="N79" s="1"/>
      <c r="O79" s="1"/>
      <c r="P79" s="1"/>
      <c r="Q79" s="1"/>
      <c r="R79" s="29"/>
    </row>
  </sheetData>
  <sheetProtection selectLockedCells="1" selectUnlockedCells="1"/>
  <mergeCells count="23">
    <mergeCell ref="R23:R24"/>
    <mergeCell ref="C14:R14"/>
    <mergeCell ref="C16:R16"/>
    <mergeCell ref="B18:R18"/>
    <mergeCell ref="B20:R20"/>
    <mergeCell ref="B21:R21"/>
    <mergeCell ref="B23:B24"/>
    <mergeCell ref="C23:C24"/>
    <mergeCell ref="D23:D24"/>
    <mergeCell ref="E23:E24"/>
    <mergeCell ref="F23:F24"/>
    <mergeCell ref="G23:G24"/>
    <mergeCell ref="H23:J23"/>
    <mergeCell ref="K23:K24"/>
    <mergeCell ref="L23:N23"/>
    <mergeCell ref="O23:Q23"/>
    <mergeCell ref="Q12:R12"/>
    <mergeCell ref="E12:J12"/>
    <mergeCell ref="B2:B7"/>
    <mergeCell ref="C2:Q7"/>
    <mergeCell ref="R2:R7"/>
    <mergeCell ref="B9:B10"/>
    <mergeCell ref="C9:R10"/>
  </mergeCells>
  <conditionalFormatting sqref="Q1:Q8 Q11:Q13 Q15:Q1048576">
    <cfRule type="containsText" dxfId="5" priority="1" operator="containsText" text="Moderado">
      <formula>NOT(ISERROR(SEARCH("Moderado",Q1)))</formula>
    </cfRule>
    <cfRule type="containsText" dxfId="4" priority="2" operator="containsText" text="Tolerável">
      <formula>NOT(ISERROR(SEARCH("Tolerável",Q1)))</formula>
    </cfRule>
    <cfRule type="containsText" dxfId="3" priority="3" operator="containsText" text="Não Tolerável">
      <formula>NOT(ISERROR(SEARCH("Não Tolerável",Q1)))</formula>
    </cfRule>
    <cfRule type="containsText" dxfId="2" priority="4" operator="containsText" text="Crítico">
      <formula>NOT(ISERROR(SEARCH("Crítico",Q1)))</formula>
    </cfRule>
    <cfRule type="containsText" dxfId="1" priority="5" operator="containsText" text="Irrelevante">
      <formula>NOT(ISERROR(SEARCH("Irrelevante",Q1)))</formula>
    </cfRule>
    <cfRule type="containsText" dxfId="0" priority="6" operator="containsText" text="De Atenção">
      <formula>NOT(ISERROR(SEARCH("De Atenção",Q1)))</formula>
    </cfRule>
  </conditionalFormatting>
  <dataValidations count="1">
    <dataValidation type="list" allowBlank="1" showInputMessage="1" showErrorMessage="1" sqref="F71:H71" xr:uid="{B2CC67B1-1325-4AAF-A04B-90740014CCE3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30" orientation="landscape" r:id="rId1"/>
  <headerFooter>
    <oddFooter>&amp;LRefinaria de Mataripe - São Francisco do Conde/BA
&amp;CInventário de Riscos 
&amp;R&amp;P de &amp;N</oddFooter>
  </headerFooter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72FF6217-C2B8-41AA-A169-A41B4A9E8A40}">
          <x14:formula1>
            <xm:f>Auxiliar!$P$2:$P$19</xm:f>
          </x14:formula1>
          <xm:sqref>N25:N70</xm:sqref>
        </x14:dataValidation>
        <x14:dataValidation type="list" allowBlank="1" showInputMessage="1" showErrorMessage="1" xr:uid="{DB359039-1D60-4373-998C-5484FD7D20D4}">
          <x14:formula1>
            <xm:f>Auxiliar!$R$2:$R$12</xm:f>
          </x14:formula1>
          <xm:sqref>O25:O70</xm:sqref>
        </x14:dataValidation>
        <x14:dataValidation type="list" allowBlank="1" showInputMessage="1" showErrorMessage="1" xr:uid="{ECD26694-659B-4FB0-95E5-D4B9628DD1CC}">
          <x14:formula1>
            <xm:f>Auxiliar!$T$2:$T$12</xm:f>
          </x14:formula1>
          <xm:sqref>F25:F70</xm:sqref>
        </x14:dataValidation>
        <x14:dataValidation type="list" allowBlank="1" showInputMessage="1" showErrorMessage="1" xr:uid="{5E3FE369-F8C6-41CF-9551-8B493F8E9052}">
          <x14:formula1>
            <xm:f>Auxiliar!$U$2:$U$12</xm:f>
          </x14:formula1>
          <xm:sqref>G25:G70</xm:sqref>
        </x14:dataValidation>
        <x14:dataValidation type="list" allowBlank="1" showInputMessage="1" showErrorMessage="1" xr:uid="{4D434626-8B56-49FD-9AA9-1EBB0E3E08AF}">
          <x14:formula1>
            <xm:f>Auxiliar!$W$2:$W$4</xm:f>
          </x14:formula1>
          <xm:sqref>K25:K70</xm:sqref>
        </x14:dataValidation>
        <x14:dataValidation type="list" allowBlank="1" showInputMessage="1" showErrorMessage="1" xr:uid="{CA10F63D-4C3F-4B18-A8BC-F2D6B0EB375F}">
          <x14:formula1>
            <xm:f>Auxiliar!$Y$2:$Y$4</xm:f>
          </x14:formula1>
          <xm:sqref>O12</xm:sqref>
        </x14:dataValidation>
        <x14:dataValidation type="list" allowBlank="1" showInputMessage="1" showErrorMessage="1" xr:uid="{30AA0BD0-202B-4333-BA42-1C6923C37AD0}">
          <x14:formula1>
            <xm:f>Auxiliar!$AA$2:$AA$3</xm:f>
          </x14:formula1>
          <xm:sqref>Q12:R12</xm:sqref>
        </x14:dataValidation>
        <x14:dataValidation type="list" allowBlank="1" showInputMessage="1" showErrorMessage="1" xr:uid="{D47863AF-7BC2-423F-8E70-7BC6AB0B3AEC}">
          <x14:formula1>
            <xm:f>Auxiliar!$O$2:$O$50</xm:f>
          </x14:formula1>
          <xm:sqref>C25:C70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D320A610239F4A82263756D9F37029" ma:contentTypeVersion="15" ma:contentTypeDescription="Crie um novo documento." ma:contentTypeScope="" ma:versionID="25e0f97366a772a35b349043625a0283">
  <xsd:schema xmlns:xsd="http://www.w3.org/2001/XMLSchema" xmlns:xs="http://www.w3.org/2001/XMLSchema" xmlns:p="http://schemas.microsoft.com/office/2006/metadata/properties" xmlns:ns2="8032b7db-b50f-4f16-9b4c-8b86b558f106" xmlns:ns3="722ce601-221a-4d58-9712-1fd2b7d9b251" targetNamespace="http://schemas.microsoft.com/office/2006/metadata/properties" ma:root="true" ma:fieldsID="b921a10410abdf351def15faea66ffe1" ns2:_="" ns3:_="">
    <xsd:import namespace="8032b7db-b50f-4f16-9b4c-8b86b558f106"/>
    <xsd:import namespace="722ce601-221a-4d58-9712-1fd2b7d9b2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32b7db-b50f-4f16-9b4c-8b86b558f1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0affbd3-181a-423b-8907-8b5b70ede8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ce601-221a-4d58-9712-1fd2b7d9b2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3034d5e-c118-493b-9c30-d04a238e3de9}" ma:internalName="TaxCatchAll" ma:showField="CatchAllData" ma:web="722ce601-221a-4d58-9712-1fd2b7d9b2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32b7db-b50f-4f16-9b4c-8b86b558f106">
      <Terms xmlns="http://schemas.microsoft.com/office/infopath/2007/PartnerControls"/>
    </lcf76f155ced4ddcb4097134ff3c332f>
    <TaxCatchAll xmlns="722ce601-221a-4d58-9712-1fd2b7d9b251" xsi:nil="true"/>
    <SharedWithUsers xmlns="722ce601-221a-4d58-9712-1fd2b7d9b251">
      <UserInfo>
        <DisplayName/>
        <AccountId xsi:nil="true"/>
        <AccountType/>
      </UserInfo>
    </SharedWithUsers>
    <MediaLengthInSeconds xmlns="8032b7db-b50f-4f16-9b4c-8b86b558f106" xsi:nil="true"/>
  </documentManagement>
</p:properties>
</file>

<file path=customXml/itemProps1.xml><?xml version="1.0" encoding="utf-8"?>
<ds:datastoreItem xmlns:ds="http://schemas.openxmlformats.org/officeDocument/2006/customXml" ds:itemID="{69B1E494-DDB6-45CB-8860-7D8BF2669B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7CCDA-DEFE-47EE-8742-AE305CB48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32b7db-b50f-4f16-9b4c-8b86b558f106"/>
    <ds:schemaRef ds:uri="722ce601-221a-4d58-9712-1fd2b7d9b2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9C2E31-C446-41A8-A082-BC2BE5E6C535}">
  <ds:schemaRefs>
    <ds:schemaRef ds:uri="722ce601-221a-4d58-9712-1fd2b7d9b251"/>
    <ds:schemaRef ds:uri="http://purl.org/dc/terms/"/>
    <ds:schemaRef ds:uri="http://schemas.microsoft.com/office/infopath/2007/PartnerControls"/>
    <ds:schemaRef ds:uri="http://www.w3.org/XML/1998/namespace"/>
    <ds:schemaRef ds:uri="8032b7db-b50f-4f16-9b4c-8b86b558f10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Auxiliar</vt:lpstr>
      <vt:lpstr>Matriz</vt:lpstr>
      <vt:lpstr>Matriz!Area_de_impressao</vt:lpstr>
      <vt:lpstr>Matriz!Titulos_de_impressao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Alexandre de Sena Tosta</dc:creator>
  <cp:lastModifiedBy>Alexandre de Sena Tosta</cp:lastModifiedBy>
  <cp:lastPrinted>2024-08-27T12:34:48Z</cp:lastPrinted>
  <dcterms:created xsi:type="dcterms:W3CDTF">2024-08-05T16:38:28Z</dcterms:created>
  <dcterms:modified xsi:type="dcterms:W3CDTF">2024-08-28T14:13:28Z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0x01010018D320A610239F4A82263756D9F37029</vt:lpwstr>
  </property>
  <property fmtid="{D5CDD505-2E9C-101B-9397-08002B2CF9AE}" pid="3" name="Order">
    <vt:r8>1638400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